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N:\【Z901】各種調査等(経営戦略、分析等)\2.公営企業に係る「経営比較分析表」の策定及び公表について\20240117【市町村課_1_26(金)〆】公営企業に係る経営比較分析表（令和４年度決算）の分析等について（依頼）\27_吉備中央町\"/>
    </mc:Choice>
  </mc:AlternateContent>
  <xr:revisionPtr revIDLastSave="0" documentId="13_ncr:1_{0600FCD5-5538-4BB1-B75F-D02B4AD40D3B}" xr6:coauthVersionLast="47" xr6:coauthVersionMax="47" xr10:uidLastSave="{00000000-0000-0000-0000-000000000000}"/>
  <workbookProtection workbookAlgorithmName="SHA-512" workbookHashValue="/VaRgyd/o+3esUtbySqvH68C3+kGFiKGua3Xv35QNw332wtwHoQ9K20mvjBqhi4as3y/p+vY3scLkVqA1XYjRA==" workbookSaltValue="sZRLET0xZ+1RFNz3Fy9EP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W10" i="4" s="1"/>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H85" i="4"/>
  <c r="G85" i="4"/>
  <c r="BB10" i="4"/>
  <c r="AL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<sst xmlns="http://schemas.openxmlformats.org/spreadsheetml/2006/main" count="228" uniqueCount="114">
  <si>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</si>
  <si>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</si>
  <si>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</si>
  <si>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</si>
  <si>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</si>
  <si>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</si>
  <si>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</si>
  <si>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</si>
  <si>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</si>
  <si>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</si>
  <si>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</si>
  <si>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</si>
  <si>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</si>
  <si>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</si>
  <si>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</si>
  <si>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</si>
  <si>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</si>
  <si>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</si>
  <si>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</si>
  <si>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</si>
  <si>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</si>
  <si>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</si>
  <si>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</si>
  <si>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</si>
  <si>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</si>
  <si>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</si>
  <si>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</si>
  <si>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</si>
  <si>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</si>
  <si>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</si>
  <si>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</si>
  <si>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</si>
  <si>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</si>
  <si>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</si>
  <si>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</si>
  <si>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</si>
  <si>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</si>
  <si>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</si>
  <si>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</si>
  <si>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</si>
  <si>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</si>
  <si>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</si>
  <si>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</si>
  <si>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</si>
  <si>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</si>
  <si>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</si>
  <si>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</si>
  <si>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</si>
  <si>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</si>
  <si>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</si>
  <si>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</si>
  <si>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</si>
  <si>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</si>
  <si>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</si>
  <si>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</si>
  <si>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</si>
  <si>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</si>
  <si>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</si>
  <si>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</si>
  <si>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</si>
  <si>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</si>
  <si>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</si>
  <si>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</si>
  <si>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</si>
  <si>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</si>
  <si>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</si>
  <si>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</si>
  <si>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</si>
  <si>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</si>
  <si>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</si>
  <si>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</si>
  <si>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</si>
  <si>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</si>
  <si>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</si>
  <si>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</si>
  <si>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</si>
  <si>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</si>
  <si>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</si>
  <si>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</si>
  <si>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</si>
  <si>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</si>
  <si>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</si>
  <si>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</si>
  <si>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</si>
  <si>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</si>
  <si>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</si>
  <si>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</si>
  <si>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</si>
  <si>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</si>
  <si>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</si>
  <si>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</si>
  <si>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</si>
  <si>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</si>
  <si>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吉備中央町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</si>
  <si>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</si>
  <si>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</si>
  <si>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</si>
  <si>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</si>
  <si>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</si>
  <si>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</si>
  <si>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</si>
  <si>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</si>
  <si>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</si>
  <si>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</si>
  <si>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</si>
  <si>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</si>
  <si>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</si>
  <si>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</si>
  <si>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</si>
  <si>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</si>
  <si>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</si>
  <si>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１　経常収支比率は、引き続き100％を上回っており、概ね健全な経営状態にあると言える。
２　また累積欠損金比率は平成26年度公営企業会計基準を導入により0％である。
３　流動比率は公営企業会計基準を導入により一時的に下降したが、現在は安定した資金繰りが行えていると言える。
４　企業債残高対給水収益比率は簡易水道と事業統合した為債務残高が上がった。償還については100％一般会計からの繰入補償がある。
５　料金回収率は類似団体平均値を下回ってはいるので、適正な料金設定の模索が必要と思われる。
６　給水原価は当自治体は高原地帯にあり、充分な水源確保が難しく、下流域の企業団より浄水をポンプアップにより受水している為、原価が高い傾向にある。
７　施設利用率は簡水統合により平均値より下回ったので更なる向上に努めたい。
８　有収率については、数値的には悪くないが今後、漏水調査や、管路更新等による向上に努めたい。</t>
    <rPh sb="116" eb="118">
      <t>ゲンザイ</t>
    </rPh>
    <rPh sb="119" eb="121">
      <t>アンテイ</t>
    </rPh>
    <rPh sb="123" eb="126">
      <t>シキング</t>
    </rPh>
    <rPh sb="128" eb="129">
      <t>オコナ</t>
    </rPh>
    <rPh sb="134" eb="135">
      <t>イ</t>
    </rPh>
    <phoneticPr fontId="4"/>
  </si>
  <si>
    <t>１　有形固定資産減価償却率は26年度より公営企業会計基準導入より比率が70％を超えるに至った。このことは保有資産の法定耐用年数が迫っていて、それぞれ優先順位を洗い出し、改修計画を早急に立て実施することが求められている。</t>
    <phoneticPr fontId="4"/>
  </si>
  <si>
    <t>表面上の経営自体は概ね健全で、ある程度の現金ストックもあるが、地形的に受水費が高く、今後施設及び管路の法定耐用年数が迫ってきていることを考慮すると、必ずしも経営体力が高いとは言い切れず、その脆弱性が見え隠れしている。
　よって、料金改定・漏水調査による有収率の改善・施設管路の計画改修等、多角的に経営基盤の安定に努力して行く必要がある。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</si>
</sst>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0.11</c:v>
                </c:pt>
                <c:pt idx="1">
                  <c:v>0.13</c:v>
                </c:pt>
                <c:pt idx="2">
                  <c:v>0.09</c:v>
                </c:pt>
                <c:pt idx="3">
                  <c:v>7.0000000000000007E-2</c:v>
                </c:pt>
                <c:pt idx="4" formatCode="#,##0.00;&quot;△&quot;#,##0.00">
                  <c:v>0</c:v>
                </c:pt>
              </c:numCache>
            </c:numRef>
          </c:val>
          <c:extLst>
            <c:ext xmlns:c16="http://schemas.microsoft.com/office/drawing/2014/chart" uri="{C3380CC4-5D6E-409C-BE32-E72D297353CC}">
              <c16:uniqueId val="{00000000-6468-4E42-A592-CD2F7C7CA48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6468-4E42-A592-CD2F7C7CA48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49.5</c:v>
                </c:pt>
                <c:pt idx="1">
                  <c:v>49.53</c:v>
                </c:pt>
                <c:pt idx="2">
                  <c:v>49.71</c:v>
                </c:pt>
                <c:pt idx="3">
                  <c:v>50.56</c:v>
                </c:pt>
                <c:pt idx="4">
                  <c:v>50.67</c:v>
                </c:pt>
              </c:numCache>
            </c:numRef>
          </c:val>
          <c:extLst>
            <c:ext xmlns:c16="http://schemas.microsoft.com/office/drawing/2014/chart" uri="{C3380CC4-5D6E-409C-BE32-E72D297353CC}">
              <c16:uniqueId val="{00000000-5F18-468B-A5B1-5EA2FB9AFF3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5F18-468B-A5B1-5EA2FB9AFF3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86.72</c:v>
                </c:pt>
                <c:pt idx="1">
                  <c:v>85.99</c:v>
                </c:pt>
                <c:pt idx="2">
                  <c:v>84.41</c:v>
                </c:pt>
                <c:pt idx="3">
                  <c:v>84.85</c:v>
                </c:pt>
                <c:pt idx="4">
                  <c:v>82.55</c:v>
                </c:pt>
              </c:numCache>
            </c:numRef>
          </c:val>
          <c:extLst>
            <c:ext xmlns:c16="http://schemas.microsoft.com/office/drawing/2014/chart" uri="{C3380CC4-5D6E-409C-BE32-E72D297353CC}">
              <c16:uniqueId val="{00000000-27B1-4F37-B654-23898FDF716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27B1-4F37-B654-23898FDF716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116.1</c:v>
                </c:pt>
                <c:pt idx="1">
                  <c:v>118.53</c:v>
                </c:pt>
                <c:pt idx="2">
                  <c:v>109.74</c:v>
                </c:pt>
                <c:pt idx="3">
                  <c:v>100.09</c:v>
                </c:pt>
                <c:pt idx="4">
                  <c:v>100.16</c:v>
                </c:pt>
              </c:numCache>
            </c:numRef>
          </c:val>
          <c:extLst>
            <c:ext xmlns:c16="http://schemas.microsoft.com/office/drawing/2014/chart" uri="{C3380CC4-5D6E-409C-BE32-E72D297353CC}">
              <c16:uniqueId val="{00000000-71DC-4FF3-B770-273F14F8161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71DC-4FF3-B770-273F14F8161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67.39</c:v>
                </c:pt>
                <c:pt idx="1">
                  <c:v>69.209999999999994</c:v>
                </c:pt>
                <c:pt idx="2">
                  <c:v>70.7</c:v>
                </c:pt>
                <c:pt idx="3">
                  <c:v>72.14</c:v>
                </c:pt>
                <c:pt idx="4">
                  <c:v>73.59</c:v>
                </c:pt>
              </c:numCache>
            </c:numRef>
          </c:val>
          <c:extLst>
            <c:ext xmlns:c16="http://schemas.microsoft.com/office/drawing/2014/chart" uri="{C3380CC4-5D6E-409C-BE32-E72D297353CC}">
              <c16:uniqueId val="{00000000-A9FF-427D-B8AA-9B89B13A103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A9FF-427D-B8AA-9B89B13A103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formatCode="#,##0.00;&quot;△&quot;#,##0.00;&quot;-&quot;">
                  <c:v>7.47</c:v>
                </c:pt>
              </c:numCache>
            </c:numRef>
          </c:val>
          <c:extLst>
            <c:ext xmlns:c16="http://schemas.microsoft.com/office/drawing/2014/chart" uri="{C3380CC4-5D6E-409C-BE32-E72D297353CC}">
              <c16:uniqueId val="{00000000-9064-4DE9-8FD9-76B45AC8FE4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9064-4DE9-8FD9-76B45AC8FE4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B3-471A-8CDA-42614E79AF8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B8B3-471A-8CDA-42614E79AF8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370.61</c:v>
                </c:pt>
                <c:pt idx="1">
                  <c:v>330.93</c:v>
                </c:pt>
                <c:pt idx="2">
                  <c:v>428.91</c:v>
                </c:pt>
                <c:pt idx="3">
                  <c:v>2208</c:v>
                </c:pt>
                <c:pt idx="4">
                  <c:v>445.01</c:v>
                </c:pt>
              </c:numCache>
            </c:numRef>
          </c:val>
          <c:extLst>
            <c:ext xmlns:c16="http://schemas.microsoft.com/office/drawing/2014/chart" uri="{C3380CC4-5D6E-409C-BE32-E72D297353CC}">
              <c16:uniqueId val="{00000000-93F6-44BC-91DD-DC07688885F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93F6-44BC-91DD-DC07688885F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492.1</c:v>
                </c:pt>
                <c:pt idx="1">
                  <c:v>444.24</c:v>
                </c:pt>
                <c:pt idx="2">
                  <c:v>398.93</c:v>
                </c:pt>
                <c:pt idx="3">
                  <c:v>347.25</c:v>
                </c:pt>
                <c:pt idx="4">
                  <c:v>301.98</c:v>
                </c:pt>
              </c:numCache>
            </c:numRef>
          </c:val>
          <c:extLst>
            <c:ext xmlns:c16="http://schemas.microsoft.com/office/drawing/2014/chart" uri="{C3380CC4-5D6E-409C-BE32-E72D297353CC}">
              <c16:uniqueId val="{00000000-2492-40D2-91A2-996DB9DA306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2492-40D2-91A2-996DB9DA306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61.12</c:v>
                </c:pt>
                <c:pt idx="1">
                  <c:v>60.84</c:v>
                </c:pt>
                <c:pt idx="2">
                  <c:v>62.71</c:v>
                </c:pt>
                <c:pt idx="3">
                  <c:v>59.47</c:v>
                </c:pt>
                <c:pt idx="4">
                  <c:v>60</c:v>
                </c:pt>
              </c:numCache>
            </c:numRef>
          </c:val>
          <c:extLst>
            <c:ext xmlns:c16="http://schemas.microsoft.com/office/drawing/2014/chart" uri="{C3380CC4-5D6E-409C-BE32-E72D297353CC}">
              <c16:uniqueId val="{00000000-CF96-48F5-9F69-C67D71C0515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CF96-48F5-9F69-C67D71C0515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398.93</c:v>
                </c:pt>
                <c:pt idx="1">
                  <c:v>400.46</c:v>
                </c:pt>
                <c:pt idx="2">
                  <c:v>390.17</c:v>
                </c:pt>
                <c:pt idx="3">
                  <c:v>404.29</c:v>
                </c:pt>
                <c:pt idx="4">
                  <c:v>406.91</c:v>
                </c:pt>
              </c:numCache>
            </c:numRef>
          </c:val>
          <c:extLst>
            <c:ext xmlns:c16="http://schemas.microsoft.com/office/drawing/2014/chart" uri="{C3380CC4-5D6E-409C-BE32-E72D297353CC}">
              <c16:uniqueId val="{00000000-7223-471A-B1C1-F4F1C1BA552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7223-471A-B1C1-F4F1C1BA552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岡山県　吉備中央町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非設置</v>
      </c>
      <c r="AE8" s="76"/>
      <c r="AF8" s="76"/>
      <c r="AG8" s="76"/>
      <c r="AH8" s="76"/>
      <c r="AI8" s="76"/>
      <c r="AJ8" s="76"/>
      <c r="AK8" s="2"/>
      <c r="AL8" s="59">
        <f>データ!$R$6</f>
        <v>10507</v>
      </c>
      <c r="AM8" s="59"/>
      <c r="AN8" s="59"/>
      <c r="AO8" s="59"/>
      <c r="AP8" s="59"/>
      <c r="AQ8" s="59"/>
      <c r="AR8" s="59"/>
      <c r="AS8" s="59"/>
      <c r="AT8" s="56">
        <f>データ!$S$6</f>
        <v>268.77999999999997</v>
      </c>
      <c r="AU8" s="57"/>
      <c r="AV8" s="57"/>
      <c r="AW8" s="57"/>
      <c r="AX8" s="57"/>
      <c r="AY8" s="57"/>
      <c r="AZ8" s="57"/>
      <c r="BA8" s="57"/>
      <c r="BB8" s="46">
        <f>データ!$T$6</f>
        <v>39.090000000000003</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83.95</v>
      </c>
      <c r="J10" s="57"/>
      <c r="K10" s="57"/>
      <c r="L10" s="57"/>
      <c r="M10" s="57"/>
      <c r="N10" s="57"/>
      <c r="O10" s="58"/>
      <c r="P10" s="46">
        <f>データ!$P$6</f>
        <v>97.65</v>
      </c>
      <c r="Q10" s="46"/>
      <c r="R10" s="46"/>
      <c r="S10" s="46"/>
      <c r="T10" s="46"/>
      <c r="U10" s="46"/>
      <c r="V10" s="46"/>
      <c r="W10" s="59">
        <f>データ!$Q$6</f>
        <v>4246</v>
      </c>
      <c r="X10" s="59"/>
      <c r="Y10" s="59"/>
      <c r="Z10" s="59"/>
      <c r="AA10" s="59"/>
      <c r="AB10" s="59"/>
      <c r="AC10" s="59"/>
      <c r="AD10" s="2"/>
      <c r="AE10" s="2"/>
      <c r="AF10" s="2"/>
      <c r="AG10" s="2"/>
      <c r="AH10" s="2"/>
      <c r="AI10" s="2"/>
      <c r="AJ10" s="2"/>
      <c r="AK10" s="2"/>
      <c r="AL10" s="59">
        <f>データ!$U$6</f>
        <v>10160</v>
      </c>
      <c r="AM10" s="59"/>
      <c r="AN10" s="59"/>
      <c r="AO10" s="59"/>
      <c r="AP10" s="59"/>
      <c r="AQ10" s="59"/>
      <c r="AR10" s="59"/>
      <c r="AS10" s="59"/>
      <c r="AT10" s="56">
        <f>データ!$V$6</f>
        <v>264</v>
      </c>
      <c r="AU10" s="57"/>
      <c r="AV10" s="57"/>
      <c r="AW10" s="57"/>
      <c r="AX10" s="57"/>
      <c r="AY10" s="57"/>
      <c r="AZ10" s="57"/>
      <c r="BA10" s="57"/>
      <c r="BB10" s="46">
        <f>データ!$W$6</f>
        <v>38.479999999999997</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112</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hQpB3dCuPTqQURTLeJmV++0rQ25g8Lh0cG/d2cfqpLmYxBpVp7pXSsXTSbh+2s1XGHoPEXL76BWjonHo7n7Tw==" saltValue="lmpyY7cdgnErjD8CZy0+H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336815</v>
      </c>
      <c r="D6" s="20">
        <f t="shared" si="3"/>
        <v>46</v>
      </c>
      <c r="E6" s="20">
        <f t="shared" si="3"/>
        <v>1</v>
      </c>
      <c r="F6" s="20">
        <f t="shared" si="3"/>
        <v>0</v>
      </c>
      <c r="G6" s="20">
        <f t="shared" si="3"/>
        <v>1</v>
      </c>
      <c r="H6" s="20" t="str">
        <f t="shared" si="3"/>
        <v>岡山県　吉備中央町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83.95</v>
      </c>
      <c r="P6" s="21">
        <f t="shared" si="3"/>
        <v>97.65</v>
      </c>
      <c r="Q6" s="21">
        <f t="shared" si="3"/>
        <v>4246</v>
      </c>
      <c r="R6" s="21">
        <f t="shared" si="3"/>
        <v>10507</v>
      </c>
      <c r="S6" s="21">
        <f t="shared" si="3"/>
        <v>268.77999999999997</v>
      </c>
      <c r="T6" s="21">
        <f t="shared" si="3"/>
        <v>39.090000000000003</v>
      </c>
      <c r="U6" s="21">
        <f t="shared" si="3"/>
        <v>10160</v>
      </c>
      <c r="V6" s="21">
        <f t="shared" si="3"/>
        <v>264</v>
      </c>
      <c r="W6" s="21">
        <f t="shared" si="3"/>
        <v>38.479999999999997</v>
      </c>
      <c r="X6" s="22">
        <f>IF(X7="",NA(),X7)</f>
        <v>116.1</v>
      </c>
      <c r="Y6" s="22">
        <f t="shared" ref="Y6:AG6" si="4">IF(Y7="",NA(),Y7)</f>
        <v>118.53</v>
      </c>
      <c r="Z6" s="22">
        <f t="shared" si="4"/>
        <v>109.74</v>
      </c>
      <c r="AA6" s="22">
        <f t="shared" si="4"/>
        <v>100.09</v>
      </c>
      <c r="AB6" s="22">
        <f t="shared" si="4"/>
        <v>100.16</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370.61</v>
      </c>
      <c r="AU6" s="22">
        <f t="shared" ref="AU6:BC6" si="6">IF(AU7="",NA(),AU7)</f>
        <v>330.93</v>
      </c>
      <c r="AV6" s="22">
        <f t="shared" si="6"/>
        <v>428.91</v>
      </c>
      <c r="AW6" s="22">
        <f t="shared" si="6"/>
        <v>2208</v>
      </c>
      <c r="AX6" s="22">
        <f t="shared" si="6"/>
        <v>445.01</v>
      </c>
      <c r="AY6" s="22">
        <f t="shared" si="6"/>
        <v>359.7</v>
      </c>
      <c r="AZ6" s="22">
        <f t="shared" si="6"/>
        <v>362.93</v>
      </c>
      <c r="BA6" s="22">
        <f t="shared" si="6"/>
        <v>371.81</v>
      </c>
      <c r="BB6" s="22">
        <f t="shared" si="6"/>
        <v>384.23</v>
      </c>
      <c r="BC6" s="22">
        <f t="shared" si="6"/>
        <v>364.3</v>
      </c>
      <c r="BD6" s="21" t="str">
        <f>IF(BD7="","",IF(BD7="-","【-】","【"&amp;SUBSTITUTE(TEXT(BD7,"#,##0.00"),"-","△")&amp;"】"))</f>
        <v>【252.29】</v>
      </c>
      <c r="BE6" s="22">
        <f>IF(BE7="",NA(),BE7)</f>
        <v>492.1</v>
      </c>
      <c r="BF6" s="22">
        <f t="shared" ref="BF6:BN6" si="7">IF(BF7="",NA(),BF7)</f>
        <v>444.24</v>
      </c>
      <c r="BG6" s="22">
        <f t="shared" si="7"/>
        <v>398.93</v>
      </c>
      <c r="BH6" s="22">
        <f t="shared" si="7"/>
        <v>347.25</v>
      </c>
      <c r="BI6" s="22">
        <f t="shared" si="7"/>
        <v>301.98</v>
      </c>
      <c r="BJ6" s="22">
        <f t="shared" si="7"/>
        <v>447.01</v>
      </c>
      <c r="BK6" s="22">
        <f t="shared" si="7"/>
        <v>439.05</v>
      </c>
      <c r="BL6" s="22">
        <f t="shared" si="7"/>
        <v>465.85</v>
      </c>
      <c r="BM6" s="22">
        <f t="shared" si="7"/>
        <v>439.43</v>
      </c>
      <c r="BN6" s="22">
        <f t="shared" si="7"/>
        <v>438.41</v>
      </c>
      <c r="BO6" s="21" t="str">
        <f>IF(BO7="","",IF(BO7="-","【-】","【"&amp;SUBSTITUTE(TEXT(BO7,"#,##0.00"),"-","△")&amp;"】"))</f>
        <v>【268.07】</v>
      </c>
      <c r="BP6" s="22">
        <f>IF(BP7="",NA(),BP7)</f>
        <v>61.12</v>
      </c>
      <c r="BQ6" s="22">
        <f t="shared" ref="BQ6:BY6" si="8">IF(BQ7="",NA(),BQ7)</f>
        <v>60.84</v>
      </c>
      <c r="BR6" s="22">
        <f t="shared" si="8"/>
        <v>62.71</v>
      </c>
      <c r="BS6" s="22">
        <f t="shared" si="8"/>
        <v>59.47</v>
      </c>
      <c r="BT6" s="22">
        <f t="shared" si="8"/>
        <v>60</v>
      </c>
      <c r="BU6" s="22">
        <f t="shared" si="8"/>
        <v>95.81</v>
      </c>
      <c r="BV6" s="22">
        <f t="shared" si="8"/>
        <v>95.26</v>
      </c>
      <c r="BW6" s="22">
        <f t="shared" si="8"/>
        <v>92.39</v>
      </c>
      <c r="BX6" s="22">
        <f t="shared" si="8"/>
        <v>94.41</v>
      </c>
      <c r="BY6" s="22">
        <f t="shared" si="8"/>
        <v>90.96</v>
      </c>
      <c r="BZ6" s="21" t="str">
        <f>IF(BZ7="","",IF(BZ7="-","【-】","【"&amp;SUBSTITUTE(TEXT(BZ7,"#,##0.00"),"-","△")&amp;"】"))</f>
        <v>【97.47】</v>
      </c>
      <c r="CA6" s="22">
        <f>IF(CA7="",NA(),CA7)</f>
        <v>398.93</v>
      </c>
      <c r="CB6" s="22">
        <f t="shared" ref="CB6:CJ6" si="9">IF(CB7="",NA(),CB7)</f>
        <v>400.46</v>
      </c>
      <c r="CC6" s="22">
        <f t="shared" si="9"/>
        <v>390.17</v>
      </c>
      <c r="CD6" s="22">
        <f t="shared" si="9"/>
        <v>404.29</v>
      </c>
      <c r="CE6" s="22">
        <f t="shared" si="9"/>
        <v>406.91</v>
      </c>
      <c r="CF6" s="22">
        <f t="shared" si="9"/>
        <v>189.58</v>
      </c>
      <c r="CG6" s="22">
        <f t="shared" si="9"/>
        <v>192.82</v>
      </c>
      <c r="CH6" s="22">
        <f t="shared" si="9"/>
        <v>192.98</v>
      </c>
      <c r="CI6" s="22">
        <f t="shared" si="9"/>
        <v>192.13</v>
      </c>
      <c r="CJ6" s="22">
        <f t="shared" si="9"/>
        <v>197.04</v>
      </c>
      <c r="CK6" s="21" t="str">
        <f>IF(CK7="","",IF(CK7="-","【-】","【"&amp;SUBSTITUTE(TEXT(CK7,"#,##0.00"),"-","△")&amp;"】"))</f>
        <v>【174.75】</v>
      </c>
      <c r="CL6" s="22">
        <f>IF(CL7="",NA(),CL7)</f>
        <v>49.5</v>
      </c>
      <c r="CM6" s="22">
        <f t="shared" ref="CM6:CU6" si="10">IF(CM7="",NA(),CM7)</f>
        <v>49.53</v>
      </c>
      <c r="CN6" s="22">
        <f t="shared" si="10"/>
        <v>49.71</v>
      </c>
      <c r="CO6" s="22">
        <f t="shared" si="10"/>
        <v>50.56</v>
      </c>
      <c r="CP6" s="22">
        <f t="shared" si="10"/>
        <v>50.67</v>
      </c>
      <c r="CQ6" s="22">
        <f t="shared" si="10"/>
        <v>55.22</v>
      </c>
      <c r="CR6" s="22">
        <f t="shared" si="10"/>
        <v>54.05</v>
      </c>
      <c r="CS6" s="22">
        <f t="shared" si="10"/>
        <v>54.43</v>
      </c>
      <c r="CT6" s="22">
        <f t="shared" si="10"/>
        <v>53.87</v>
      </c>
      <c r="CU6" s="22">
        <f t="shared" si="10"/>
        <v>54.49</v>
      </c>
      <c r="CV6" s="21" t="str">
        <f>IF(CV7="","",IF(CV7="-","【-】","【"&amp;SUBSTITUTE(TEXT(CV7,"#,##0.00"),"-","△")&amp;"】"))</f>
        <v>【59.97】</v>
      </c>
      <c r="CW6" s="22">
        <f>IF(CW7="",NA(),CW7)</f>
        <v>86.72</v>
      </c>
      <c r="CX6" s="22">
        <f t="shared" ref="CX6:DF6" si="11">IF(CX7="",NA(),CX7)</f>
        <v>85.99</v>
      </c>
      <c r="CY6" s="22">
        <f t="shared" si="11"/>
        <v>84.41</v>
      </c>
      <c r="CZ6" s="22">
        <f t="shared" si="11"/>
        <v>84.85</v>
      </c>
      <c r="DA6" s="22">
        <f t="shared" si="11"/>
        <v>82.55</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67.39</v>
      </c>
      <c r="DI6" s="22">
        <f t="shared" ref="DI6:DQ6" si="12">IF(DI7="",NA(),DI7)</f>
        <v>69.209999999999994</v>
      </c>
      <c r="DJ6" s="22">
        <f t="shared" si="12"/>
        <v>70.7</v>
      </c>
      <c r="DK6" s="22">
        <f t="shared" si="12"/>
        <v>72.14</v>
      </c>
      <c r="DL6" s="22">
        <f t="shared" si="12"/>
        <v>73.59</v>
      </c>
      <c r="DM6" s="22">
        <f t="shared" si="12"/>
        <v>47.97</v>
      </c>
      <c r="DN6" s="22">
        <f t="shared" si="12"/>
        <v>49.12</v>
      </c>
      <c r="DO6" s="22">
        <f t="shared" si="12"/>
        <v>49.39</v>
      </c>
      <c r="DP6" s="22">
        <f t="shared" si="12"/>
        <v>50.75</v>
      </c>
      <c r="DQ6" s="22">
        <f t="shared" si="12"/>
        <v>51.72</v>
      </c>
      <c r="DR6" s="21" t="str">
        <f>IF(DR7="","",IF(DR7="-","【-】","【"&amp;SUBSTITUTE(TEXT(DR7,"#,##0.00"),"-","△")&amp;"】"))</f>
        <v>【51.51】</v>
      </c>
      <c r="DS6" s="21">
        <f>IF(DS7="",NA(),DS7)</f>
        <v>0</v>
      </c>
      <c r="DT6" s="21">
        <f t="shared" ref="DT6:EB6" si="13">IF(DT7="",NA(),DT7)</f>
        <v>0</v>
      </c>
      <c r="DU6" s="21">
        <f t="shared" si="13"/>
        <v>0</v>
      </c>
      <c r="DV6" s="21">
        <f t="shared" si="13"/>
        <v>0</v>
      </c>
      <c r="DW6" s="22">
        <f t="shared" si="13"/>
        <v>7.47</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0.11</v>
      </c>
      <c r="EE6" s="22">
        <f t="shared" ref="EE6:EM6" si="14">IF(EE7="",NA(),EE7)</f>
        <v>0.13</v>
      </c>
      <c r="EF6" s="22">
        <f t="shared" si="14"/>
        <v>0.09</v>
      </c>
      <c r="EG6" s="22">
        <f t="shared" si="14"/>
        <v>7.0000000000000007E-2</v>
      </c>
      <c r="EH6" s="21">
        <f t="shared" si="14"/>
        <v>0</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336815</v>
      </c>
      <c r="D7" s="24">
        <v>46</v>
      </c>
      <c r="E7" s="24">
        <v>1</v>
      </c>
      <c r="F7" s="24">
        <v>0</v>
      </c>
      <c r="G7" s="24">
        <v>1</v>
      </c>
      <c r="H7" s="24" t="s">
        <v>93</v>
      </c>
      <c r="I7" s="24" t="s">
        <v>94</v>
      </c>
      <c r="J7" s="24" t="s">
        <v>95</v>
      </c>
      <c r="K7" s="24" t="s">
        <v>96</v>
      </c>
      <c r="L7" s="24" t="s">
        <v>97</v>
      </c>
      <c r="M7" s="24" t="s">
        <v>98</v>
      </c>
      <c r="N7" s="25" t="s">
        <v>99</v>
      </c>
      <c r="O7" s="25">
        <v>83.95</v>
      </c>
      <c r="P7" s="25">
        <v>97.65</v>
      </c>
      <c r="Q7" s="25">
        <v>4246</v>
      </c>
      <c r="R7" s="25">
        <v>10507</v>
      </c>
      <c r="S7" s="25">
        <v>268.77999999999997</v>
      </c>
      <c r="T7" s="25">
        <v>39.090000000000003</v>
      </c>
      <c r="U7" s="25">
        <v>10160</v>
      </c>
      <c r="V7" s="25">
        <v>264</v>
      </c>
      <c r="W7" s="25">
        <v>38.479999999999997</v>
      </c>
      <c r="X7" s="25">
        <v>116.1</v>
      </c>
      <c r="Y7" s="25">
        <v>118.53</v>
      </c>
      <c r="Z7" s="25">
        <v>109.74</v>
      </c>
      <c r="AA7" s="25">
        <v>100.09</v>
      </c>
      <c r="AB7" s="25">
        <v>100.16</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370.61</v>
      </c>
      <c r="AU7" s="25">
        <v>330.93</v>
      </c>
      <c r="AV7" s="25">
        <v>428.91</v>
      </c>
      <c r="AW7" s="25">
        <v>2208</v>
      </c>
      <c r="AX7" s="25">
        <v>445.01</v>
      </c>
      <c r="AY7" s="25">
        <v>359.7</v>
      </c>
      <c r="AZ7" s="25">
        <v>362.93</v>
      </c>
      <c r="BA7" s="25">
        <v>371.81</v>
      </c>
      <c r="BB7" s="25">
        <v>384.23</v>
      </c>
      <c r="BC7" s="25">
        <v>364.3</v>
      </c>
      <c r="BD7" s="25">
        <v>252.29</v>
      </c>
      <c r="BE7" s="25">
        <v>492.1</v>
      </c>
      <c r="BF7" s="25">
        <v>444.24</v>
      </c>
      <c r="BG7" s="25">
        <v>398.93</v>
      </c>
      <c r="BH7" s="25">
        <v>347.25</v>
      </c>
      <c r="BI7" s="25">
        <v>301.98</v>
      </c>
      <c r="BJ7" s="25">
        <v>447.01</v>
      </c>
      <c r="BK7" s="25">
        <v>439.05</v>
      </c>
      <c r="BL7" s="25">
        <v>465.85</v>
      </c>
      <c r="BM7" s="25">
        <v>439.43</v>
      </c>
      <c r="BN7" s="25">
        <v>438.41</v>
      </c>
      <c r="BO7" s="25">
        <v>268.07</v>
      </c>
      <c r="BP7" s="25">
        <v>61.12</v>
      </c>
      <c r="BQ7" s="25">
        <v>60.84</v>
      </c>
      <c r="BR7" s="25">
        <v>62.71</v>
      </c>
      <c r="BS7" s="25">
        <v>59.47</v>
      </c>
      <c r="BT7" s="25">
        <v>60</v>
      </c>
      <c r="BU7" s="25">
        <v>95.81</v>
      </c>
      <c r="BV7" s="25">
        <v>95.26</v>
      </c>
      <c r="BW7" s="25">
        <v>92.39</v>
      </c>
      <c r="BX7" s="25">
        <v>94.41</v>
      </c>
      <c r="BY7" s="25">
        <v>90.96</v>
      </c>
      <c r="BZ7" s="25">
        <v>97.47</v>
      </c>
      <c r="CA7" s="25">
        <v>398.93</v>
      </c>
      <c r="CB7" s="25">
        <v>400.46</v>
      </c>
      <c r="CC7" s="25">
        <v>390.17</v>
      </c>
      <c r="CD7" s="25">
        <v>404.29</v>
      </c>
      <c r="CE7" s="25">
        <v>406.91</v>
      </c>
      <c r="CF7" s="25">
        <v>189.58</v>
      </c>
      <c r="CG7" s="25">
        <v>192.82</v>
      </c>
      <c r="CH7" s="25">
        <v>192.98</v>
      </c>
      <c r="CI7" s="25">
        <v>192.13</v>
      </c>
      <c r="CJ7" s="25">
        <v>197.04</v>
      </c>
      <c r="CK7" s="25">
        <v>174.75</v>
      </c>
      <c r="CL7" s="25">
        <v>49.5</v>
      </c>
      <c r="CM7" s="25">
        <v>49.53</v>
      </c>
      <c r="CN7" s="25">
        <v>49.71</v>
      </c>
      <c r="CO7" s="25">
        <v>50.56</v>
      </c>
      <c r="CP7" s="25">
        <v>50.67</v>
      </c>
      <c r="CQ7" s="25">
        <v>55.22</v>
      </c>
      <c r="CR7" s="25">
        <v>54.05</v>
      </c>
      <c r="CS7" s="25">
        <v>54.43</v>
      </c>
      <c r="CT7" s="25">
        <v>53.87</v>
      </c>
      <c r="CU7" s="25">
        <v>54.49</v>
      </c>
      <c r="CV7" s="25">
        <v>59.97</v>
      </c>
      <c r="CW7" s="25">
        <v>86.72</v>
      </c>
      <c r="CX7" s="25">
        <v>85.99</v>
      </c>
      <c r="CY7" s="25">
        <v>84.41</v>
      </c>
      <c r="CZ7" s="25">
        <v>84.85</v>
      </c>
      <c r="DA7" s="25">
        <v>82.55</v>
      </c>
      <c r="DB7" s="25">
        <v>80.930000000000007</v>
      </c>
      <c r="DC7" s="25">
        <v>80.510000000000005</v>
      </c>
      <c r="DD7" s="25">
        <v>79.44</v>
      </c>
      <c r="DE7" s="25">
        <v>79.489999999999995</v>
      </c>
      <c r="DF7" s="25">
        <v>78.8</v>
      </c>
      <c r="DG7" s="25">
        <v>89.76</v>
      </c>
      <c r="DH7" s="25">
        <v>67.39</v>
      </c>
      <c r="DI7" s="25">
        <v>69.209999999999994</v>
      </c>
      <c r="DJ7" s="25">
        <v>70.7</v>
      </c>
      <c r="DK7" s="25">
        <v>72.14</v>
      </c>
      <c r="DL7" s="25">
        <v>73.59</v>
      </c>
      <c r="DM7" s="25">
        <v>47.97</v>
      </c>
      <c r="DN7" s="25">
        <v>49.12</v>
      </c>
      <c r="DO7" s="25">
        <v>49.39</v>
      </c>
      <c r="DP7" s="25">
        <v>50.75</v>
      </c>
      <c r="DQ7" s="25">
        <v>51.72</v>
      </c>
      <c r="DR7" s="25">
        <v>51.51</v>
      </c>
      <c r="DS7" s="25">
        <v>0</v>
      </c>
      <c r="DT7" s="25">
        <v>0</v>
      </c>
      <c r="DU7" s="25">
        <v>0</v>
      </c>
      <c r="DV7" s="25">
        <v>0</v>
      </c>
      <c r="DW7" s="25">
        <v>7.47</v>
      </c>
      <c r="DX7" s="25">
        <v>15.33</v>
      </c>
      <c r="DY7" s="25">
        <v>16.760000000000002</v>
      </c>
      <c r="DZ7" s="25">
        <v>18.57</v>
      </c>
      <c r="EA7" s="25">
        <v>21.14</v>
      </c>
      <c r="EB7" s="25">
        <v>22.12</v>
      </c>
      <c r="EC7" s="25">
        <v>23.75</v>
      </c>
      <c r="ED7" s="25">
        <v>0.11</v>
      </c>
      <c r="EE7" s="25">
        <v>0.13</v>
      </c>
      <c r="EF7" s="25">
        <v>0.09</v>
      </c>
      <c r="EG7" s="25">
        <v>7.0000000000000007E-2</v>
      </c>
      <c r="EH7" s="25">
        <v>0</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2023-12-05T00:59:13Z</dcterms:created>
  <dcterms:modified xsi:type="dcterms:W3CDTF">2024-01-19T05:02:54Z</dcterms:modified>
  <cp:category/>
</cp:coreProperties>
</file>