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KC3511\Desktop\エクセル様式（制限）\区分1\"/>
    </mc:Choice>
  </mc:AlternateContent>
  <xr:revisionPtr revIDLastSave="0" documentId="13_ncr:1_{A7B7A035-5E8C-4D9D-BD09-EE71ABCDF191}" xr6:coauthVersionLast="47" xr6:coauthVersionMax="47" xr10:uidLastSave="{00000000-0000-0000-0000-000000000000}"/>
  <bookViews>
    <workbookView xWindow="-120" yWindow="-120" windowWidth="24240" windowHeight="13140" firstSheet="15" activeTab="17" xr2:uid="{33C2BF8D-12E9-41F9-9F0A-71FFF4BAC869}"/>
  </bookViews>
  <sheets>
    <sheet name="基本情報入力シート" sheetId="1" r:id="rId1"/>
    <sheet name="(附表１－３)年間実施計画" sheetId="3" r:id="rId2"/>
    <sheet name="(附表１－１)(附表１－２)補助金所要額調" sheetId="8" r:id="rId3"/>
    <sheet name="(附表2)実施状況報告（４月）" sheetId="4" r:id="rId4"/>
    <sheet name="(附表2)実施状況報告（５月）" sheetId="37" r:id="rId5"/>
    <sheet name="(附表2)実施状況報告（６月）" sheetId="38" r:id="rId6"/>
    <sheet name="(附表2)実施状況報告（７月）" sheetId="39" r:id="rId7"/>
    <sheet name="(附表2)実施状況報告（８月）" sheetId="40" r:id="rId8"/>
    <sheet name="(附表2)実施状況報告（９月）" sheetId="41" r:id="rId9"/>
    <sheet name="(附表2)実施状況報告（１０月）" sheetId="42" r:id="rId10"/>
    <sheet name="(附表2)実施状況報告（１１月）" sheetId="43" r:id="rId11"/>
    <sheet name="(附表2)実施状況報告（１２月）" sheetId="44" r:id="rId12"/>
    <sheet name="(附表2)実施状況報告（１月）" sheetId="45" r:id="rId13"/>
    <sheet name="(附表2)実施状況報告（２月）" sheetId="46" r:id="rId14"/>
    <sheet name="(附表2)実施状況報告（３月）" sheetId="47" r:id="rId15"/>
    <sheet name="(附表3)実施状況集計表" sheetId="20" r:id="rId16"/>
    <sheet name="(附表４－１)(附表４－２)補助金所要額変更調" sheetId="36" r:id="rId17"/>
    <sheet name="(附表５－１)(附表５－２)年間実績報告" sheetId="21" r:id="rId18"/>
    <sheet name="Sheet1" sheetId="22" r:id="rId19"/>
    <sheet name="Sheet2" sheetId="23" r:id="rId20"/>
    <sheet name="Sheet3" sheetId="24" r:id="rId21"/>
    <sheet name="通所リハビリテーション費" sheetId="5" r:id="rId22"/>
    <sheet name="対象区分" sheetId="6" r:id="rId23"/>
    <sheet name="対象地域一覧" sheetId="2" r:id="rId24"/>
    <sheet name="対象サービス一覧" sheetId="7" r:id="rId25"/>
  </sheets>
  <definedNames>
    <definedName name="_xlnm.Print_Area" localSheetId="2">'(附表１－１)(附表１－２)補助金所要額調'!$A$1:$DS$26</definedName>
    <definedName name="_xlnm.Print_Area" localSheetId="1">'(附表１－３)年間実施計画'!$A$1:$J$258</definedName>
    <definedName name="_xlnm.Print_Area" localSheetId="9">'(附表2)実施状況報告（１０月）'!$A$1:$J$188</definedName>
    <definedName name="_xlnm.Print_Area" localSheetId="10">'(附表2)実施状況報告（１１月）'!$A$1:$J$188</definedName>
    <definedName name="_xlnm.Print_Area" localSheetId="11">'(附表2)実施状況報告（１２月）'!$A$1:$J$188</definedName>
    <definedName name="_xlnm.Print_Area" localSheetId="12">'(附表2)実施状況報告（１月）'!$A$1:$J$188</definedName>
    <definedName name="_xlnm.Print_Area" localSheetId="13">'(附表2)実施状況報告（２月）'!$A$1:$J$188</definedName>
    <definedName name="_xlnm.Print_Area" localSheetId="14">'(附表2)実施状況報告（３月）'!$A$1:$J$188</definedName>
    <definedName name="_xlnm.Print_Area" localSheetId="3">'(附表2)実施状況報告（４月）'!$A$1:$J$188</definedName>
    <definedName name="_xlnm.Print_Area" localSheetId="4">'(附表2)実施状況報告（５月）'!$A$1:$J$188</definedName>
    <definedName name="_xlnm.Print_Area" localSheetId="5">'(附表2)実施状況報告（６月）'!$A$1:$J$188</definedName>
    <definedName name="_xlnm.Print_Area" localSheetId="6">'(附表2)実施状況報告（７月）'!$A$1:$J$188</definedName>
    <definedName name="_xlnm.Print_Area" localSheetId="7">'(附表2)実施状況報告（８月）'!$A$1:$J$188</definedName>
    <definedName name="_xlnm.Print_Area" localSheetId="8">'(附表2)実施状況報告（９月）'!$A$1:$J$188</definedName>
    <definedName name="_xlnm.Print_Area" localSheetId="15">'(附表3)実施状況集計表'!$A$1:$M$14</definedName>
    <definedName name="_xlnm.Print_Area" localSheetId="16">'(附表４－１)(附表４－２)補助金所要額変更調'!$A$1:$EF$28</definedName>
    <definedName name="_xlnm.Print_Area" localSheetId="0">基本情報入力シート!$A$1:$BW$22</definedName>
    <definedName name="_xlnm.Print_Titles" localSheetId="1">'(附表１－３)年間実施計画'!$1:$16</definedName>
    <definedName name="_xlnm.Print_Titles" localSheetId="9">'(附表2)実施状況報告（１０月）'!$1:$16</definedName>
    <definedName name="_xlnm.Print_Titles" localSheetId="10">'(附表2)実施状況報告（１１月）'!$1:$16</definedName>
    <definedName name="_xlnm.Print_Titles" localSheetId="11">'(附表2)実施状況報告（１２月）'!$1:$16</definedName>
    <definedName name="_xlnm.Print_Titles" localSheetId="12">'(附表2)実施状況報告（１月）'!$1:$16</definedName>
    <definedName name="_xlnm.Print_Titles" localSheetId="13">'(附表2)実施状況報告（２月）'!$1:$16</definedName>
    <definedName name="_xlnm.Print_Titles" localSheetId="14">'(附表2)実施状況報告（３月）'!$1:$16</definedName>
    <definedName name="_xlnm.Print_Titles" localSheetId="3">'(附表2)実施状況報告（４月）'!$1:$16</definedName>
    <definedName name="_xlnm.Print_Titles" localSheetId="4">'(附表2)実施状況報告（５月）'!$1:$16</definedName>
    <definedName name="_xlnm.Print_Titles" localSheetId="5">'(附表2)実施状況報告（６月）'!$1:$16</definedName>
    <definedName name="_xlnm.Print_Titles" localSheetId="6">'(附表2)実施状況報告（７月）'!$1:$16</definedName>
    <definedName name="_xlnm.Print_Titles" localSheetId="7">'(附表2)実施状況報告（８月）'!$1:$16</definedName>
    <definedName name="_xlnm.Print_Titles" localSheetId="8">'(附表2)実施状況報告（９月）'!$1:$16</definedName>
    <definedName name="サービス提供時間">#REF!</definedName>
    <definedName name="サービス提供時間1">#REF!</definedName>
    <definedName name="サービス提供時間2">#REF!</definedName>
    <definedName name="サービス提供時間3">#REF!</definedName>
    <definedName name="サービス提供時間4">#REF!</definedName>
    <definedName name="サービス提供時間5">#REF!</definedName>
    <definedName name="サービス提供時間6">#REF!</definedName>
    <definedName name="介護度">#REF!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1" i="4" l="1"/>
  <c r="I12" i="20"/>
  <c r="I21" i="38"/>
  <c r="Q24" i="47"/>
  <c r="Q23" i="47"/>
  <c r="Q22" i="47"/>
  <c r="Q21" i="47"/>
  <c r="Q20" i="47"/>
  <c r="Q19" i="47"/>
  <c r="Q18" i="47"/>
  <c r="Q17" i="47"/>
  <c r="Q16" i="47"/>
  <c r="Q15" i="47"/>
  <c r="Q14" i="47"/>
  <c r="Q13" i="47"/>
  <c r="Q12" i="47"/>
  <c r="Q11" i="47"/>
  <c r="Q10" i="47"/>
  <c r="Q9" i="47"/>
  <c r="Q8" i="47"/>
  <c r="Q7" i="47"/>
  <c r="Q6" i="47"/>
  <c r="Q5" i="47"/>
  <c r="Q4" i="47"/>
  <c r="Q3" i="47"/>
  <c r="Q24" i="46"/>
  <c r="Q23" i="46"/>
  <c r="Q22" i="46"/>
  <c r="Q21" i="46"/>
  <c r="Q20" i="46"/>
  <c r="Q19" i="46"/>
  <c r="Q18" i="46"/>
  <c r="Q17" i="46"/>
  <c r="Q16" i="46"/>
  <c r="Q15" i="46"/>
  <c r="Q14" i="46"/>
  <c r="Q13" i="46"/>
  <c r="Q12" i="46"/>
  <c r="Q11" i="46"/>
  <c r="Q10" i="46"/>
  <c r="Q9" i="46"/>
  <c r="Q8" i="46"/>
  <c r="Q7" i="46"/>
  <c r="Q6" i="46"/>
  <c r="Q5" i="46"/>
  <c r="Q4" i="46"/>
  <c r="Q3" i="46"/>
  <c r="Q24" i="45"/>
  <c r="Q23" i="45"/>
  <c r="Q22" i="45"/>
  <c r="Q21" i="45"/>
  <c r="Q20" i="45"/>
  <c r="Q19" i="45"/>
  <c r="Q18" i="45"/>
  <c r="Q17" i="45"/>
  <c r="Q16" i="45"/>
  <c r="Q15" i="45"/>
  <c r="Q14" i="45"/>
  <c r="Q13" i="45"/>
  <c r="Q12" i="45"/>
  <c r="Q11" i="45"/>
  <c r="Q10" i="45"/>
  <c r="Q9" i="45"/>
  <c r="Q8" i="45"/>
  <c r="Q7" i="45"/>
  <c r="Q6" i="45"/>
  <c r="Q5" i="45"/>
  <c r="Q4" i="45"/>
  <c r="Q3" i="45"/>
  <c r="Q24" i="44"/>
  <c r="Q23" i="44"/>
  <c r="Q22" i="44"/>
  <c r="Q21" i="44"/>
  <c r="Q20" i="44"/>
  <c r="Q19" i="44"/>
  <c r="Q18" i="44"/>
  <c r="Q17" i="44"/>
  <c r="Q16" i="44"/>
  <c r="Q15" i="44"/>
  <c r="Q14" i="44"/>
  <c r="Q13" i="44"/>
  <c r="Q12" i="44"/>
  <c r="Q11" i="44"/>
  <c r="Q10" i="44"/>
  <c r="Q9" i="44"/>
  <c r="Q8" i="44"/>
  <c r="Q7" i="44"/>
  <c r="Q6" i="44"/>
  <c r="Q5" i="44"/>
  <c r="Q4" i="44"/>
  <c r="Q3" i="44"/>
  <c r="Q24" i="43"/>
  <c r="Q23" i="43"/>
  <c r="Q22" i="43"/>
  <c r="Q21" i="43"/>
  <c r="Q20" i="43"/>
  <c r="Q19" i="43"/>
  <c r="Q18" i="43"/>
  <c r="Q17" i="43"/>
  <c r="Q16" i="43"/>
  <c r="Q15" i="43"/>
  <c r="Q14" i="43"/>
  <c r="Q13" i="43"/>
  <c r="Q12" i="43"/>
  <c r="Q11" i="43"/>
  <c r="Q10" i="43"/>
  <c r="Q9" i="43"/>
  <c r="Q8" i="43"/>
  <c r="Q7" i="43"/>
  <c r="Q6" i="43"/>
  <c r="Q5" i="43"/>
  <c r="Q4" i="43"/>
  <c r="Q3" i="43"/>
  <c r="Q3" i="42"/>
  <c r="Q4" i="42"/>
  <c r="Q5" i="42"/>
  <c r="Q6" i="42"/>
  <c r="Q7" i="42"/>
  <c r="Q8" i="42"/>
  <c r="Q9" i="42"/>
  <c r="Q10" i="42"/>
  <c r="Q11" i="42"/>
  <c r="Q12" i="42"/>
  <c r="Q13" i="42"/>
  <c r="Q14" i="42"/>
  <c r="Q15" i="42"/>
  <c r="Q16" i="42"/>
  <c r="Q17" i="42"/>
  <c r="Q18" i="42"/>
  <c r="Q19" i="42"/>
  <c r="Q20" i="42"/>
  <c r="Q21" i="42"/>
  <c r="Q22" i="42"/>
  <c r="Q23" i="42"/>
  <c r="Q24" i="42"/>
  <c r="Q25" i="42"/>
  <c r="Q26" i="42"/>
  <c r="Q27" i="42"/>
  <c r="Q28" i="42"/>
  <c r="Q29" i="42"/>
  <c r="Q30" i="42"/>
  <c r="Q31" i="42"/>
  <c r="Q24" i="41"/>
  <c r="Q23" i="41"/>
  <c r="Q22" i="41"/>
  <c r="Q21" i="41"/>
  <c r="Q20" i="41"/>
  <c r="Q19" i="41"/>
  <c r="Q18" i="41"/>
  <c r="Q17" i="41"/>
  <c r="Q16" i="41"/>
  <c r="Q15" i="41"/>
  <c r="Q14" i="41"/>
  <c r="Q13" i="41"/>
  <c r="Q12" i="41"/>
  <c r="Q11" i="41"/>
  <c r="Q10" i="41"/>
  <c r="Q9" i="41"/>
  <c r="Q8" i="41"/>
  <c r="Q7" i="41"/>
  <c r="Q6" i="41"/>
  <c r="Q5" i="41"/>
  <c r="Q4" i="41"/>
  <c r="Q3" i="41"/>
  <c r="Q24" i="40"/>
  <c r="Q23" i="40"/>
  <c r="Q22" i="40"/>
  <c r="Q21" i="40"/>
  <c r="Q20" i="40"/>
  <c r="Q19" i="40"/>
  <c r="Q18" i="40"/>
  <c r="Q17" i="40"/>
  <c r="Q16" i="40"/>
  <c r="Q15" i="40"/>
  <c r="Q14" i="40"/>
  <c r="Q13" i="40"/>
  <c r="Q12" i="40"/>
  <c r="Q11" i="40"/>
  <c r="Q10" i="40"/>
  <c r="Q9" i="40"/>
  <c r="Q8" i="40"/>
  <c r="Q7" i="40"/>
  <c r="Q6" i="40"/>
  <c r="Q5" i="40"/>
  <c r="Q4" i="40"/>
  <c r="Q3" i="40"/>
  <c r="Q24" i="39"/>
  <c r="Q23" i="39"/>
  <c r="Q22" i="39"/>
  <c r="Q21" i="39"/>
  <c r="Q20" i="39"/>
  <c r="Q19" i="39"/>
  <c r="Q18" i="39"/>
  <c r="Q17" i="39"/>
  <c r="Q16" i="39"/>
  <c r="Q15" i="39"/>
  <c r="Q14" i="39"/>
  <c r="Q13" i="39"/>
  <c r="Q12" i="39"/>
  <c r="Q11" i="39"/>
  <c r="Q10" i="39"/>
  <c r="Q9" i="39"/>
  <c r="Q8" i="39"/>
  <c r="Q7" i="39"/>
  <c r="Q6" i="39"/>
  <c r="Q5" i="39"/>
  <c r="Q4" i="39"/>
  <c r="Q3" i="39"/>
  <c r="Q3" i="38"/>
  <c r="Q4" i="38"/>
  <c r="Q5" i="38"/>
  <c r="Q6" i="38"/>
  <c r="Q7" i="38"/>
  <c r="Q8" i="38"/>
  <c r="Q9" i="38"/>
  <c r="Q10" i="38"/>
  <c r="Q11" i="38"/>
  <c r="Q12" i="38"/>
  <c r="Q13" i="38"/>
  <c r="Q14" i="38"/>
  <c r="Q15" i="38"/>
  <c r="Q16" i="38"/>
  <c r="Q17" i="38"/>
  <c r="Q18" i="38"/>
  <c r="Q19" i="38"/>
  <c r="Q20" i="38"/>
  <c r="Q21" i="38"/>
  <c r="Q22" i="38"/>
  <c r="Q23" i="38"/>
  <c r="Q24" i="38"/>
  <c r="Q25" i="38"/>
  <c r="Q26" i="38"/>
  <c r="Q27" i="38"/>
  <c r="Q28" i="38"/>
  <c r="Q29" i="38"/>
  <c r="Q30" i="38"/>
  <c r="Q31" i="38"/>
  <c r="Q32" i="38"/>
  <c r="Q33" i="38"/>
  <c r="Q34" i="38"/>
  <c r="Q3" i="37"/>
  <c r="Q4" i="37"/>
  <c r="Q5" i="37"/>
  <c r="Q6" i="37"/>
  <c r="Q7" i="37"/>
  <c r="Q8" i="37"/>
  <c r="Q9" i="37"/>
  <c r="Q10" i="37"/>
  <c r="Q11" i="37"/>
  <c r="Q12" i="37"/>
  <c r="Q13" i="37"/>
  <c r="Q14" i="37"/>
  <c r="Q15" i="37"/>
  <c r="Q16" i="37"/>
  <c r="Q17" i="37"/>
  <c r="Q18" i="37"/>
  <c r="Q19" i="37"/>
  <c r="Q20" i="37"/>
  <c r="Q21" i="37"/>
  <c r="Q22" i="37"/>
  <c r="Q23" i="37"/>
  <c r="Q24" i="37"/>
  <c r="Q3" i="3"/>
  <c r="Q4" i="3"/>
  <c r="Q5" i="3"/>
  <c r="Q6" i="3"/>
  <c r="Q7" i="3"/>
  <c r="Q8" i="3"/>
  <c r="Q9" i="3"/>
  <c r="Q10" i="3"/>
  <c r="Q11" i="3"/>
  <c r="Q12" i="3"/>
  <c r="Q13" i="3"/>
  <c r="Q14" i="3"/>
  <c r="Q15" i="3"/>
  <c r="Q16" i="3"/>
  <c r="Q17" i="3"/>
  <c r="Q18" i="3"/>
  <c r="Q3" i="4"/>
  <c r="Q4" i="4"/>
  <c r="Q5" i="4"/>
  <c r="Q6" i="4"/>
  <c r="Q7" i="4"/>
  <c r="Q8" i="4"/>
  <c r="Q9" i="4"/>
  <c r="Q10" i="4"/>
  <c r="Q11" i="4"/>
  <c r="Q12" i="4"/>
  <c r="Q13" i="4"/>
  <c r="Q14" i="4"/>
  <c r="Q15" i="4"/>
  <c r="Q16" i="4"/>
  <c r="Q17" i="4"/>
  <c r="Q18" i="4"/>
  <c r="Q19" i="4"/>
  <c r="Q20" i="4"/>
  <c r="Q21" i="4"/>
  <c r="Q22" i="4"/>
  <c r="Q23" i="4"/>
  <c r="Q24" i="4"/>
  <c r="I170" i="47"/>
  <c r="J170" i="47" s="1"/>
  <c r="I171" i="47"/>
  <c r="J171" i="47" s="1"/>
  <c r="I172" i="47"/>
  <c r="J172" i="47" s="1"/>
  <c r="I173" i="47"/>
  <c r="J173" i="47"/>
  <c r="I174" i="47"/>
  <c r="J174" i="47"/>
  <c r="I146" i="47"/>
  <c r="J146" i="47" s="1"/>
  <c r="I147" i="47"/>
  <c r="J147" i="47" s="1"/>
  <c r="I148" i="47"/>
  <c r="J148" i="47" s="1"/>
  <c r="I149" i="47"/>
  <c r="J149" i="47" s="1"/>
  <c r="I150" i="47"/>
  <c r="J150" i="47" s="1"/>
  <c r="I122" i="47"/>
  <c r="J122" i="47" s="1"/>
  <c r="I123" i="47"/>
  <c r="J123" i="47" s="1"/>
  <c r="I124" i="47"/>
  <c r="J124" i="47"/>
  <c r="I125" i="47"/>
  <c r="J125" i="47"/>
  <c r="I126" i="47"/>
  <c r="J126" i="47"/>
  <c r="I98" i="47"/>
  <c r="J98" i="47" s="1"/>
  <c r="I99" i="47"/>
  <c r="J99" i="47" s="1"/>
  <c r="I100" i="47"/>
  <c r="J100" i="47"/>
  <c r="I101" i="47"/>
  <c r="J101" i="47"/>
  <c r="I102" i="47"/>
  <c r="J102" i="47"/>
  <c r="I74" i="47"/>
  <c r="J74" i="47" s="1"/>
  <c r="I75" i="47"/>
  <c r="J75" i="47" s="1"/>
  <c r="I76" i="47"/>
  <c r="J76" i="47"/>
  <c r="I77" i="47"/>
  <c r="J77" i="47" s="1"/>
  <c r="I78" i="47"/>
  <c r="J78" i="47"/>
  <c r="I50" i="47"/>
  <c r="J50" i="47" s="1"/>
  <c r="I51" i="47"/>
  <c r="J51" i="47" s="1"/>
  <c r="I52" i="47"/>
  <c r="J52" i="47"/>
  <c r="I53" i="47"/>
  <c r="J53" i="47"/>
  <c r="I54" i="47"/>
  <c r="J54" i="47"/>
  <c r="I26" i="47"/>
  <c r="J26" i="47" s="1"/>
  <c r="I27" i="47"/>
  <c r="J27" i="47"/>
  <c r="I28" i="47"/>
  <c r="J28" i="47"/>
  <c r="I29" i="47"/>
  <c r="J29" i="47" s="1"/>
  <c r="I30" i="47"/>
  <c r="J30" i="47"/>
  <c r="I170" i="46"/>
  <c r="J170" i="46"/>
  <c r="I171" i="46"/>
  <c r="J171" i="46" s="1"/>
  <c r="I172" i="46"/>
  <c r="J172" i="46"/>
  <c r="I173" i="46"/>
  <c r="J173" i="46"/>
  <c r="I174" i="46"/>
  <c r="J174" i="46"/>
  <c r="I146" i="46"/>
  <c r="J146" i="46" s="1"/>
  <c r="I147" i="46"/>
  <c r="J147" i="46" s="1"/>
  <c r="I148" i="46"/>
  <c r="J148" i="46" s="1"/>
  <c r="I149" i="46"/>
  <c r="J149" i="46"/>
  <c r="I150" i="46"/>
  <c r="J150" i="46"/>
  <c r="I122" i="46"/>
  <c r="J122" i="46" s="1"/>
  <c r="I123" i="46"/>
  <c r="J123" i="46" s="1"/>
  <c r="I124" i="46"/>
  <c r="J124" i="46"/>
  <c r="I125" i="46"/>
  <c r="J125" i="46" s="1"/>
  <c r="I126" i="46"/>
  <c r="J126" i="46" s="1"/>
  <c r="I98" i="46"/>
  <c r="J98" i="46" s="1"/>
  <c r="I99" i="46"/>
  <c r="J99" i="46"/>
  <c r="I100" i="46"/>
  <c r="J100" i="46" s="1"/>
  <c r="I101" i="46"/>
  <c r="J101" i="46"/>
  <c r="I102" i="46"/>
  <c r="J102" i="46"/>
  <c r="I74" i="46"/>
  <c r="J74" i="46" s="1"/>
  <c r="I75" i="46"/>
  <c r="J75" i="46" s="1"/>
  <c r="I76" i="46"/>
  <c r="J76" i="46" s="1"/>
  <c r="I77" i="46"/>
  <c r="J77" i="46" s="1"/>
  <c r="I78" i="46"/>
  <c r="J78" i="46" s="1"/>
  <c r="I50" i="46"/>
  <c r="J50" i="46" s="1"/>
  <c r="I51" i="46"/>
  <c r="J51" i="46" s="1"/>
  <c r="I52" i="46"/>
  <c r="J52" i="46" s="1"/>
  <c r="I53" i="46"/>
  <c r="J53" i="46" s="1"/>
  <c r="I54" i="46"/>
  <c r="J54" i="46"/>
  <c r="I26" i="46"/>
  <c r="J26" i="46" s="1"/>
  <c r="I27" i="46"/>
  <c r="J27" i="46" s="1"/>
  <c r="I28" i="46"/>
  <c r="J28" i="46" s="1"/>
  <c r="I29" i="46"/>
  <c r="J29" i="46" s="1"/>
  <c r="I30" i="46"/>
  <c r="J30" i="46" s="1"/>
  <c r="I170" i="45"/>
  <c r="J170" i="45" s="1"/>
  <c r="I171" i="45"/>
  <c r="J171" i="45" s="1"/>
  <c r="I172" i="45"/>
  <c r="J172" i="45"/>
  <c r="I173" i="45"/>
  <c r="J173" i="45"/>
  <c r="I174" i="45"/>
  <c r="J174" i="45"/>
  <c r="I146" i="45"/>
  <c r="J146" i="45"/>
  <c r="I147" i="45"/>
  <c r="J147" i="45"/>
  <c r="I148" i="45"/>
  <c r="J148" i="45" s="1"/>
  <c r="I149" i="45"/>
  <c r="J149" i="45"/>
  <c r="I150" i="45"/>
  <c r="J150" i="45"/>
  <c r="I122" i="45"/>
  <c r="J122" i="45" s="1"/>
  <c r="I123" i="45"/>
  <c r="J123" i="45"/>
  <c r="I124" i="45"/>
  <c r="J124" i="45"/>
  <c r="I125" i="45"/>
  <c r="J125" i="45" s="1"/>
  <c r="I126" i="45"/>
  <c r="J126" i="45"/>
  <c r="I98" i="45"/>
  <c r="J98" i="45" s="1"/>
  <c r="I99" i="45"/>
  <c r="J99" i="45" s="1"/>
  <c r="I100" i="45"/>
  <c r="J100" i="45" s="1"/>
  <c r="I101" i="45"/>
  <c r="J101" i="45"/>
  <c r="I102" i="45"/>
  <c r="J102" i="45"/>
  <c r="I74" i="45"/>
  <c r="J74" i="45" s="1"/>
  <c r="I75" i="45"/>
  <c r="J75" i="45" s="1"/>
  <c r="I76" i="45"/>
  <c r="J76" i="45"/>
  <c r="I77" i="45"/>
  <c r="J77" i="45"/>
  <c r="I78" i="45"/>
  <c r="J78" i="45"/>
  <c r="I50" i="45"/>
  <c r="J50" i="45" s="1"/>
  <c r="I51" i="45"/>
  <c r="J51" i="45" s="1"/>
  <c r="I52" i="45"/>
  <c r="J52" i="45"/>
  <c r="I53" i="45"/>
  <c r="J53" i="45" s="1"/>
  <c r="I54" i="45"/>
  <c r="J54" i="45"/>
  <c r="I26" i="45"/>
  <c r="J26" i="45" s="1"/>
  <c r="I27" i="45"/>
  <c r="J27" i="45" s="1"/>
  <c r="I28" i="45"/>
  <c r="J28" i="45"/>
  <c r="I29" i="45"/>
  <c r="J29" i="45"/>
  <c r="I30" i="45"/>
  <c r="J30" i="45"/>
  <c r="I170" i="44"/>
  <c r="J170" i="44" s="1"/>
  <c r="I171" i="44"/>
  <c r="J171" i="44"/>
  <c r="I172" i="44"/>
  <c r="J172" i="44"/>
  <c r="I173" i="44"/>
  <c r="J173" i="44" s="1"/>
  <c r="I174" i="44"/>
  <c r="J174" i="44"/>
  <c r="I146" i="44"/>
  <c r="J146" i="44" s="1"/>
  <c r="I147" i="44"/>
  <c r="J147" i="44"/>
  <c r="I148" i="44"/>
  <c r="J148" i="44" s="1"/>
  <c r="I149" i="44"/>
  <c r="J149" i="44"/>
  <c r="I150" i="44"/>
  <c r="J150" i="44" s="1"/>
  <c r="I122" i="44"/>
  <c r="J122" i="44" s="1"/>
  <c r="I123" i="44"/>
  <c r="J123" i="44"/>
  <c r="I124" i="44"/>
  <c r="J124" i="44"/>
  <c r="I125" i="44"/>
  <c r="J125" i="44"/>
  <c r="I126" i="44"/>
  <c r="J126" i="44" s="1"/>
  <c r="I98" i="44"/>
  <c r="J98" i="44" s="1"/>
  <c r="I99" i="44"/>
  <c r="J99" i="44" s="1"/>
  <c r="I100" i="44"/>
  <c r="J100" i="44" s="1"/>
  <c r="I101" i="44"/>
  <c r="J101" i="44"/>
  <c r="I102" i="44"/>
  <c r="J102" i="44"/>
  <c r="I74" i="44"/>
  <c r="J74" i="44" s="1"/>
  <c r="I75" i="44"/>
  <c r="J75" i="44" s="1"/>
  <c r="I76" i="44"/>
  <c r="J76" i="44" s="1"/>
  <c r="I77" i="44"/>
  <c r="J77" i="44"/>
  <c r="I78" i="44"/>
  <c r="J78" i="44"/>
  <c r="I50" i="44"/>
  <c r="J50" i="44" s="1"/>
  <c r="I51" i="44"/>
  <c r="J51" i="44" s="1"/>
  <c r="I52" i="44"/>
  <c r="J52" i="44"/>
  <c r="I53" i="44"/>
  <c r="J53" i="44"/>
  <c r="I54" i="44"/>
  <c r="J54" i="44"/>
  <c r="I26" i="44"/>
  <c r="J26" i="44"/>
  <c r="I27" i="44"/>
  <c r="J27" i="44"/>
  <c r="I28" i="44"/>
  <c r="J28" i="44"/>
  <c r="I29" i="44"/>
  <c r="J29" i="44"/>
  <c r="I30" i="44"/>
  <c r="J30" i="44" s="1"/>
  <c r="I170" i="43"/>
  <c r="J170" i="43" s="1"/>
  <c r="I171" i="43"/>
  <c r="J171" i="43" s="1"/>
  <c r="I172" i="43"/>
  <c r="J172" i="43"/>
  <c r="I173" i="43"/>
  <c r="J173" i="43"/>
  <c r="I174" i="43"/>
  <c r="J174" i="43"/>
  <c r="I146" i="43"/>
  <c r="J146" i="43" s="1"/>
  <c r="I147" i="43"/>
  <c r="J147" i="43" s="1"/>
  <c r="I148" i="43"/>
  <c r="J148" i="43"/>
  <c r="I149" i="43"/>
  <c r="J149" i="43"/>
  <c r="I150" i="43"/>
  <c r="J150" i="43"/>
  <c r="I122" i="43"/>
  <c r="J122" i="43" s="1"/>
  <c r="I123" i="43"/>
  <c r="J123" i="43" s="1"/>
  <c r="I124" i="43"/>
  <c r="J124" i="43"/>
  <c r="I125" i="43"/>
  <c r="J125" i="43"/>
  <c r="I126" i="43"/>
  <c r="J126" i="43"/>
  <c r="I98" i="43"/>
  <c r="J98" i="43" s="1"/>
  <c r="I99" i="43"/>
  <c r="J99" i="43" s="1"/>
  <c r="I100" i="43"/>
  <c r="J100" i="43"/>
  <c r="I101" i="43"/>
  <c r="J101" i="43"/>
  <c r="I102" i="43"/>
  <c r="J102" i="43"/>
  <c r="I74" i="43"/>
  <c r="J74" i="43" s="1"/>
  <c r="I75" i="43"/>
  <c r="J75" i="43" s="1"/>
  <c r="I76" i="43"/>
  <c r="J76" i="43"/>
  <c r="I77" i="43"/>
  <c r="J77" i="43" s="1"/>
  <c r="I78" i="43"/>
  <c r="J78" i="43"/>
  <c r="I50" i="43"/>
  <c r="J50" i="43" s="1"/>
  <c r="I51" i="43"/>
  <c r="J51" i="43" s="1"/>
  <c r="I52" i="43"/>
  <c r="J52" i="43"/>
  <c r="I53" i="43"/>
  <c r="J53" i="43"/>
  <c r="I54" i="43"/>
  <c r="J54" i="43"/>
  <c r="I26" i="43"/>
  <c r="J26" i="43" s="1"/>
  <c r="I27" i="43"/>
  <c r="J27" i="43" s="1"/>
  <c r="I28" i="43"/>
  <c r="J28" i="43"/>
  <c r="I29" i="43"/>
  <c r="J29" i="43"/>
  <c r="I30" i="43"/>
  <c r="J30" i="43"/>
  <c r="I170" i="42"/>
  <c r="J170" i="42" s="1"/>
  <c r="I171" i="42"/>
  <c r="J171" i="42" s="1"/>
  <c r="I172" i="42"/>
  <c r="J172" i="42"/>
  <c r="I173" i="42"/>
  <c r="J173" i="42"/>
  <c r="I174" i="42"/>
  <c r="J174" i="42"/>
  <c r="I146" i="42"/>
  <c r="J146" i="42" s="1"/>
  <c r="I147" i="42"/>
  <c r="J147" i="42"/>
  <c r="I148" i="42"/>
  <c r="J148" i="42" s="1"/>
  <c r="I149" i="42"/>
  <c r="J149" i="42"/>
  <c r="I150" i="42"/>
  <c r="J150" i="42"/>
  <c r="I122" i="42"/>
  <c r="J122" i="42" s="1"/>
  <c r="I123" i="42"/>
  <c r="J123" i="42" s="1"/>
  <c r="I124" i="42"/>
  <c r="J124" i="42"/>
  <c r="I125" i="42"/>
  <c r="J125" i="42"/>
  <c r="I126" i="42"/>
  <c r="J126" i="42"/>
  <c r="I98" i="42"/>
  <c r="J98" i="42" s="1"/>
  <c r="I99" i="42"/>
  <c r="J99" i="42"/>
  <c r="I100" i="42"/>
  <c r="J100" i="42"/>
  <c r="I101" i="42"/>
  <c r="J101" i="42"/>
  <c r="I102" i="42"/>
  <c r="J102" i="42"/>
  <c r="I74" i="42"/>
  <c r="J74" i="42" s="1"/>
  <c r="I75" i="42"/>
  <c r="J75" i="42" s="1"/>
  <c r="I76" i="42"/>
  <c r="J76" i="42"/>
  <c r="I77" i="42"/>
  <c r="J77" i="42"/>
  <c r="I78" i="42"/>
  <c r="J78" i="42"/>
  <c r="I50" i="42"/>
  <c r="J50" i="42" s="1"/>
  <c r="I51" i="42"/>
  <c r="J51" i="42"/>
  <c r="I52" i="42"/>
  <c r="J52" i="42"/>
  <c r="I53" i="42"/>
  <c r="J53" i="42" s="1"/>
  <c r="I54" i="42"/>
  <c r="J54" i="42"/>
  <c r="I26" i="42"/>
  <c r="J26" i="42" s="1"/>
  <c r="I27" i="42"/>
  <c r="J27" i="42" s="1"/>
  <c r="I28" i="42"/>
  <c r="J28" i="42"/>
  <c r="I29" i="42"/>
  <c r="J29" i="42"/>
  <c r="I30" i="42"/>
  <c r="J30" i="42"/>
  <c r="I170" i="41"/>
  <c r="J170" i="41" s="1"/>
  <c r="I171" i="41"/>
  <c r="J171" i="41"/>
  <c r="I172" i="41"/>
  <c r="J172" i="41"/>
  <c r="I173" i="41"/>
  <c r="J173" i="41"/>
  <c r="I174" i="41"/>
  <c r="J174" i="41"/>
  <c r="I146" i="41"/>
  <c r="J146" i="41" s="1"/>
  <c r="I147" i="41"/>
  <c r="J147" i="41"/>
  <c r="I148" i="41"/>
  <c r="J148" i="41" s="1"/>
  <c r="I149" i="41"/>
  <c r="J149" i="41"/>
  <c r="I150" i="41"/>
  <c r="J150" i="41"/>
  <c r="I122" i="41"/>
  <c r="J122" i="41" s="1"/>
  <c r="I123" i="41"/>
  <c r="J123" i="41"/>
  <c r="I124" i="41"/>
  <c r="J124" i="41"/>
  <c r="I125" i="41"/>
  <c r="J125" i="41" s="1"/>
  <c r="I126" i="41"/>
  <c r="J126" i="41"/>
  <c r="I98" i="41"/>
  <c r="J98" i="41"/>
  <c r="I99" i="41"/>
  <c r="J99" i="41" s="1"/>
  <c r="I100" i="41"/>
  <c r="J100" i="41"/>
  <c r="I101" i="41"/>
  <c r="J101" i="41" s="1"/>
  <c r="I102" i="41"/>
  <c r="J102" i="41"/>
  <c r="I74" i="41"/>
  <c r="J74" i="41" s="1"/>
  <c r="I75" i="41"/>
  <c r="J75" i="41" s="1"/>
  <c r="I76" i="41"/>
  <c r="J76" i="41"/>
  <c r="I77" i="41"/>
  <c r="J77" i="41"/>
  <c r="I78" i="41"/>
  <c r="J78" i="41"/>
  <c r="I50" i="41"/>
  <c r="J50" i="41" s="1"/>
  <c r="I51" i="41"/>
  <c r="J51" i="41"/>
  <c r="I52" i="41"/>
  <c r="J52" i="41"/>
  <c r="I53" i="41"/>
  <c r="J53" i="41"/>
  <c r="I54" i="41"/>
  <c r="J54" i="41" s="1"/>
  <c r="I26" i="41"/>
  <c r="J26" i="41" s="1"/>
  <c r="I27" i="41"/>
  <c r="J27" i="41" s="1"/>
  <c r="I28" i="41"/>
  <c r="J28" i="41"/>
  <c r="I29" i="41"/>
  <c r="J29" i="41"/>
  <c r="I30" i="41"/>
  <c r="J30" i="41" s="1"/>
  <c r="I170" i="40"/>
  <c r="J170" i="40" s="1"/>
  <c r="I171" i="40"/>
  <c r="J171" i="40"/>
  <c r="I172" i="40"/>
  <c r="J172" i="40"/>
  <c r="I173" i="40"/>
  <c r="J173" i="40" s="1"/>
  <c r="I174" i="40"/>
  <c r="J174" i="40"/>
  <c r="I146" i="40"/>
  <c r="J146" i="40" s="1"/>
  <c r="I147" i="40"/>
  <c r="J147" i="40" s="1"/>
  <c r="I148" i="40"/>
  <c r="J148" i="40" s="1"/>
  <c r="I149" i="40"/>
  <c r="J149" i="40" s="1"/>
  <c r="I150" i="40"/>
  <c r="J150" i="40"/>
  <c r="I122" i="40"/>
  <c r="J122" i="40" s="1"/>
  <c r="I123" i="40"/>
  <c r="J123" i="40"/>
  <c r="I124" i="40"/>
  <c r="J124" i="40"/>
  <c r="I125" i="40"/>
  <c r="J125" i="40"/>
  <c r="I126" i="40"/>
  <c r="J126" i="40" s="1"/>
  <c r="I98" i="40"/>
  <c r="J98" i="40" s="1"/>
  <c r="I99" i="40"/>
  <c r="J99" i="40" s="1"/>
  <c r="I100" i="40"/>
  <c r="J100" i="40"/>
  <c r="I101" i="40"/>
  <c r="J101" i="40"/>
  <c r="I102" i="40"/>
  <c r="J102" i="40" s="1"/>
  <c r="I74" i="40"/>
  <c r="J74" i="40"/>
  <c r="I75" i="40"/>
  <c r="J75" i="40" s="1"/>
  <c r="I76" i="40"/>
  <c r="J76" i="40"/>
  <c r="I77" i="40"/>
  <c r="J77" i="40" s="1"/>
  <c r="I78" i="40"/>
  <c r="J78" i="40"/>
  <c r="I50" i="40"/>
  <c r="J50" i="40" s="1"/>
  <c r="I51" i="40"/>
  <c r="J51" i="40" s="1"/>
  <c r="I52" i="40"/>
  <c r="J52" i="40"/>
  <c r="I53" i="40"/>
  <c r="J53" i="40"/>
  <c r="I54" i="40"/>
  <c r="J54" i="40"/>
  <c r="I26" i="40"/>
  <c r="J26" i="40" s="1"/>
  <c r="I27" i="40"/>
  <c r="J27" i="40"/>
  <c r="I28" i="40"/>
  <c r="J28" i="40" s="1"/>
  <c r="I29" i="40"/>
  <c r="J29" i="40"/>
  <c r="I30" i="40"/>
  <c r="J30" i="40"/>
  <c r="I170" i="39"/>
  <c r="J170" i="39" s="1"/>
  <c r="I171" i="39"/>
  <c r="J171" i="39"/>
  <c r="I172" i="39"/>
  <c r="J172" i="39"/>
  <c r="I173" i="39"/>
  <c r="J173" i="39"/>
  <c r="I174" i="39"/>
  <c r="J174" i="39"/>
  <c r="I146" i="39"/>
  <c r="J146" i="39" s="1"/>
  <c r="I147" i="39"/>
  <c r="J147" i="39"/>
  <c r="I148" i="39"/>
  <c r="J148" i="39" s="1"/>
  <c r="I149" i="39"/>
  <c r="J149" i="39"/>
  <c r="I150" i="39"/>
  <c r="J150" i="39"/>
  <c r="I122" i="39"/>
  <c r="J122" i="39"/>
  <c r="I123" i="39"/>
  <c r="J123" i="39"/>
  <c r="I124" i="39"/>
  <c r="J124" i="39"/>
  <c r="I125" i="39"/>
  <c r="J125" i="39" s="1"/>
  <c r="I126" i="39"/>
  <c r="J126" i="39" s="1"/>
  <c r="I98" i="39"/>
  <c r="J98" i="39" s="1"/>
  <c r="I99" i="39"/>
  <c r="J99" i="39"/>
  <c r="I100" i="39"/>
  <c r="J100" i="39"/>
  <c r="I101" i="39"/>
  <c r="J101" i="39"/>
  <c r="I102" i="39"/>
  <c r="J102" i="39"/>
  <c r="I74" i="39"/>
  <c r="J74" i="39" s="1"/>
  <c r="I75" i="39"/>
  <c r="J75" i="39"/>
  <c r="I76" i="39"/>
  <c r="J76" i="39"/>
  <c r="I77" i="39"/>
  <c r="J77" i="39"/>
  <c r="I78" i="39"/>
  <c r="J78" i="39"/>
  <c r="I50" i="39"/>
  <c r="J50" i="39" s="1"/>
  <c r="I51" i="39"/>
  <c r="J51" i="39"/>
  <c r="I52" i="39"/>
  <c r="J52" i="39" s="1"/>
  <c r="I53" i="39"/>
  <c r="J53" i="39"/>
  <c r="I54" i="39"/>
  <c r="J54" i="39"/>
  <c r="I26" i="39"/>
  <c r="J26" i="39"/>
  <c r="I27" i="39"/>
  <c r="J27" i="39"/>
  <c r="I28" i="39"/>
  <c r="J28" i="39"/>
  <c r="I29" i="39"/>
  <c r="J29" i="39"/>
  <c r="I30" i="39"/>
  <c r="J30" i="39" s="1"/>
  <c r="I174" i="38"/>
  <c r="J174" i="38" s="1"/>
  <c r="I173" i="38"/>
  <c r="J173" i="38" s="1"/>
  <c r="I172" i="38"/>
  <c r="J172" i="38" s="1"/>
  <c r="I171" i="38"/>
  <c r="J171" i="38" s="1"/>
  <c r="I170" i="38"/>
  <c r="J170" i="38" s="1"/>
  <c r="I146" i="38"/>
  <c r="J146" i="38"/>
  <c r="I147" i="38"/>
  <c r="J147" i="38" s="1"/>
  <c r="I148" i="38"/>
  <c r="J148" i="38"/>
  <c r="I149" i="38"/>
  <c r="J149" i="38" s="1"/>
  <c r="I150" i="38"/>
  <c r="J150" i="38"/>
  <c r="I122" i="38"/>
  <c r="J122" i="38" s="1"/>
  <c r="I123" i="38"/>
  <c r="J123" i="38" s="1"/>
  <c r="I124" i="38"/>
  <c r="J124" i="38" s="1"/>
  <c r="I125" i="38"/>
  <c r="J125" i="38"/>
  <c r="I126" i="38"/>
  <c r="J126" i="38"/>
  <c r="I98" i="38"/>
  <c r="J98" i="38" s="1"/>
  <c r="I99" i="38"/>
  <c r="J99" i="38" s="1"/>
  <c r="I100" i="38"/>
  <c r="J100" i="38"/>
  <c r="I101" i="38"/>
  <c r="J101" i="38"/>
  <c r="I102" i="38"/>
  <c r="J102" i="38" s="1"/>
  <c r="I74" i="38"/>
  <c r="J74" i="38" s="1"/>
  <c r="I75" i="38"/>
  <c r="J75" i="38" s="1"/>
  <c r="I76" i="38"/>
  <c r="J76" i="38"/>
  <c r="I77" i="38"/>
  <c r="J77" i="38" s="1"/>
  <c r="I78" i="38"/>
  <c r="J78" i="38"/>
  <c r="I50" i="38"/>
  <c r="J50" i="38" s="1"/>
  <c r="I51" i="38"/>
  <c r="J51" i="38"/>
  <c r="I52" i="38"/>
  <c r="J52" i="38" s="1"/>
  <c r="I53" i="38"/>
  <c r="J53" i="38" s="1"/>
  <c r="I54" i="38"/>
  <c r="J54" i="38"/>
  <c r="I26" i="38"/>
  <c r="J26" i="38"/>
  <c r="I27" i="38"/>
  <c r="J27" i="38" s="1"/>
  <c r="I28" i="38"/>
  <c r="J28" i="38"/>
  <c r="I29" i="38"/>
  <c r="J29" i="38"/>
  <c r="I30" i="38"/>
  <c r="J30" i="38"/>
  <c r="I170" i="37"/>
  <c r="J170" i="37" s="1"/>
  <c r="I171" i="37"/>
  <c r="J171" i="37" s="1"/>
  <c r="I172" i="37"/>
  <c r="J172" i="37"/>
  <c r="I173" i="37"/>
  <c r="J173" i="37"/>
  <c r="I174" i="37"/>
  <c r="J174" i="37"/>
  <c r="I146" i="37"/>
  <c r="J146" i="37" s="1"/>
  <c r="I147" i="37"/>
  <c r="J147" i="37"/>
  <c r="I148" i="37"/>
  <c r="J148" i="37" s="1"/>
  <c r="I149" i="37"/>
  <c r="J149" i="37"/>
  <c r="I150" i="37"/>
  <c r="J150" i="37"/>
  <c r="I122" i="37"/>
  <c r="J122" i="37" s="1"/>
  <c r="I123" i="37"/>
  <c r="J123" i="37" s="1"/>
  <c r="I124" i="37"/>
  <c r="J124" i="37"/>
  <c r="I125" i="37"/>
  <c r="J125" i="37" s="1"/>
  <c r="I126" i="37"/>
  <c r="J126" i="37" s="1"/>
  <c r="I98" i="37"/>
  <c r="J98" i="37" s="1"/>
  <c r="I99" i="37"/>
  <c r="J99" i="37" s="1"/>
  <c r="I100" i="37"/>
  <c r="J100" i="37"/>
  <c r="I101" i="37"/>
  <c r="J101" i="37" s="1"/>
  <c r="I102" i="37"/>
  <c r="J102" i="37"/>
  <c r="I74" i="37"/>
  <c r="J74" i="37"/>
  <c r="I75" i="37"/>
  <c r="J75" i="37"/>
  <c r="I76" i="37"/>
  <c r="J76" i="37" s="1"/>
  <c r="I77" i="37"/>
  <c r="J77" i="37"/>
  <c r="I78" i="37"/>
  <c r="J78" i="37"/>
  <c r="I50" i="37"/>
  <c r="J50" i="37" s="1"/>
  <c r="I51" i="37"/>
  <c r="J51" i="37" s="1"/>
  <c r="I52" i="37"/>
  <c r="J52" i="37"/>
  <c r="I53" i="37"/>
  <c r="J53" i="37" s="1"/>
  <c r="I54" i="37"/>
  <c r="J54" i="37" s="1"/>
  <c r="I26" i="37"/>
  <c r="J26" i="37" s="1"/>
  <c r="I27" i="37"/>
  <c r="J27" i="37" s="1"/>
  <c r="I28" i="37"/>
  <c r="J28" i="37" s="1"/>
  <c r="I29" i="37"/>
  <c r="J29" i="37" s="1"/>
  <c r="I30" i="37"/>
  <c r="J30" i="37" s="1"/>
  <c r="I170" i="4"/>
  <c r="J170" i="4" s="1"/>
  <c r="I171" i="4"/>
  <c r="J171" i="4"/>
  <c r="I172" i="4"/>
  <c r="J172" i="4"/>
  <c r="I173" i="4"/>
  <c r="J173" i="4"/>
  <c r="I174" i="4"/>
  <c r="J174" i="4"/>
  <c r="I146" i="4"/>
  <c r="J146" i="4"/>
  <c r="I147" i="4"/>
  <c r="J147" i="4" s="1"/>
  <c r="I148" i="4"/>
  <c r="J148" i="4" s="1"/>
  <c r="I149" i="4"/>
  <c r="J149" i="4"/>
  <c r="I150" i="4"/>
  <c r="J150" i="4"/>
  <c r="I122" i="4"/>
  <c r="J122" i="4"/>
  <c r="I123" i="4"/>
  <c r="J123" i="4"/>
  <c r="I124" i="4"/>
  <c r="J124" i="4"/>
  <c r="I125" i="4"/>
  <c r="J125" i="4"/>
  <c r="I126" i="4"/>
  <c r="J126" i="4" s="1"/>
  <c r="I98" i="4"/>
  <c r="J98" i="4" s="1"/>
  <c r="I99" i="4"/>
  <c r="J99" i="4" s="1"/>
  <c r="I100" i="4"/>
  <c r="J100" i="4"/>
  <c r="I101" i="4"/>
  <c r="J101" i="4"/>
  <c r="I102" i="4"/>
  <c r="J102" i="4"/>
  <c r="I74" i="4"/>
  <c r="J74" i="4" s="1"/>
  <c r="I75" i="4"/>
  <c r="J75" i="4"/>
  <c r="I76" i="4"/>
  <c r="J76" i="4" s="1"/>
  <c r="I77" i="4"/>
  <c r="J77" i="4"/>
  <c r="I78" i="4"/>
  <c r="J78" i="4"/>
  <c r="I50" i="4"/>
  <c r="J50" i="4" s="1"/>
  <c r="I51" i="4"/>
  <c r="J51" i="4" s="1"/>
  <c r="I52" i="4"/>
  <c r="J52" i="4" s="1"/>
  <c r="I53" i="4"/>
  <c r="J53" i="4" s="1"/>
  <c r="I54" i="4"/>
  <c r="J54" i="4" s="1"/>
  <c r="I26" i="4"/>
  <c r="J26" i="4" s="1"/>
  <c r="I27" i="4"/>
  <c r="J27" i="4" s="1"/>
  <c r="I28" i="4"/>
  <c r="J28" i="4" s="1"/>
  <c r="I29" i="4"/>
  <c r="J29" i="4" s="1"/>
  <c r="I30" i="4"/>
  <c r="J30" i="4" s="1"/>
  <c r="H156" i="3"/>
  <c r="H224" i="3"/>
  <c r="H190" i="3"/>
  <c r="H253" i="3"/>
  <c r="I253" i="3" s="1"/>
  <c r="J253" i="3" s="1"/>
  <c r="H229" i="3"/>
  <c r="I229" i="3" s="1"/>
  <c r="J229" i="3" s="1"/>
  <c r="H230" i="3"/>
  <c r="I230" i="3"/>
  <c r="J230" i="3"/>
  <c r="H231" i="3"/>
  <c r="I231" i="3"/>
  <c r="J231" i="3"/>
  <c r="H232" i="3"/>
  <c r="I232" i="3"/>
  <c r="J232" i="3"/>
  <c r="H233" i="3"/>
  <c r="I233" i="3" s="1"/>
  <c r="J233" i="3" s="1"/>
  <c r="H234" i="3"/>
  <c r="I234" i="3" s="1"/>
  <c r="J234" i="3" s="1"/>
  <c r="H235" i="3"/>
  <c r="I235" i="3"/>
  <c r="J235" i="3"/>
  <c r="H236" i="3"/>
  <c r="I236" i="3"/>
  <c r="J236" i="3"/>
  <c r="H237" i="3"/>
  <c r="I237" i="3" s="1"/>
  <c r="J237" i="3" s="1"/>
  <c r="H238" i="3"/>
  <c r="I238" i="3" s="1"/>
  <c r="J238" i="3" s="1"/>
  <c r="H239" i="3"/>
  <c r="I239" i="3"/>
  <c r="J239" i="3"/>
  <c r="H240" i="3"/>
  <c r="I240" i="3"/>
  <c r="J240" i="3"/>
  <c r="H241" i="3"/>
  <c r="I241" i="3" s="1"/>
  <c r="J241" i="3" s="1"/>
  <c r="H242" i="3"/>
  <c r="I242" i="3"/>
  <c r="J242" i="3"/>
  <c r="H243" i="3"/>
  <c r="I243" i="3"/>
  <c r="J243" i="3" s="1"/>
  <c r="H244" i="3"/>
  <c r="I244" i="3"/>
  <c r="J244" i="3"/>
  <c r="H245" i="3"/>
  <c r="I245" i="3" s="1"/>
  <c r="J245" i="3" s="1"/>
  <c r="H246" i="3"/>
  <c r="I246" i="3"/>
  <c r="J246" i="3"/>
  <c r="H247" i="3"/>
  <c r="I247" i="3"/>
  <c r="J247" i="3"/>
  <c r="H248" i="3"/>
  <c r="I248" i="3" s="1"/>
  <c r="J248" i="3" s="1"/>
  <c r="H249" i="3"/>
  <c r="I249" i="3" s="1"/>
  <c r="J249" i="3" s="1"/>
  <c r="H250" i="3"/>
  <c r="I250" i="3"/>
  <c r="J250" i="3"/>
  <c r="H251" i="3"/>
  <c r="I251" i="3"/>
  <c r="J251" i="3"/>
  <c r="H252" i="3"/>
  <c r="I252" i="3"/>
  <c r="J252" i="3"/>
  <c r="H195" i="3"/>
  <c r="I195" i="3" s="1"/>
  <c r="J195" i="3" s="1"/>
  <c r="H196" i="3"/>
  <c r="I196" i="3"/>
  <c r="J196" i="3"/>
  <c r="H197" i="3"/>
  <c r="I197" i="3"/>
  <c r="J197" i="3"/>
  <c r="H198" i="3"/>
  <c r="I198" i="3"/>
  <c r="J198" i="3"/>
  <c r="H199" i="3"/>
  <c r="I199" i="3" s="1"/>
  <c r="J199" i="3" s="1"/>
  <c r="H200" i="3"/>
  <c r="I200" i="3"/>
  <c r="J200" i="3" s="1"/>
  <c r="H201" i="3"/>
  <c r="I201" i="3"/>
  <c r="J201" i="3"/>
  <c r="H202" i="3"/>
  <c r="I202" i="3"/>
  <c r="J202" i="3"/>
  <c r="H203" i="3"/>
  <c r="I203" i="3" s="1"/>
  <c r="J203" i="3" s="1"/>
  <c r="H204" i="3"/>
  <c r="I204" i="3"/>
  <c r="J204" i="3" s="1"/>
  <c r="H205" i="3"/>
  <c r="I205" i="3" s="1"/>
  <c r="J205" i="3" s="1"/>
  <c r="H206" i="3"/>
  <c r="I206" i="3"/>
  <c r="J206" i="3"/>
  <c r="H207" i="3"/>
  <c r="I207" i="3" s="1"/>
  <c r="J207" i="3" s="1"/>
  <c r="H208" i="3"/>
  <c r="I208" i="3"/>
  <c r="J208" i="3"/>
  <c r="H209" i="3"/>
  <c r="I209" i="3" s="1"/>
  <c r="J209" i="3" s="1"/>
  <c r="H210" i="3"/>
  <c r="I210" i="3"/>
  <c r="J210" i="3"/>
  <c r="H211" i="3"/>
  <c r="I211" i="3" s="1"/>
  <c r="J211" i="3" s="1"/>
  <c r="H212" i="3"/>
  <c r="I212" i="3"/>
  <c r="J212" i="3"/>
  <c r="H213" i="3"/>
  <c r="I213" i="3"/>
  <c r="J213" i="3"/>
  <c r="H214" i="3"/>
  <c r="I214" i="3"/>
  <c r="J214" i="3" s="1"/>
  <c r="H215" i="3"/>
  <c r="I215" i="3" s="1"/>
  <c r="J215" i="3" s="1"/>
  <c r="H216" i="3"/>
  <c r="I216" i="3"/>
  <c r="J216" i="3"/>
  <c r="H217" i="3"/>
  <c r="I217" i="3"/>
  <c r="J217" i="3"/>
  <c r="H218" i="3"/>
  <c r="I218" i="3"/>
  <c r="J218" i="3" s="1"/>
  <c r="H219" i="3"/>
  <c r="I219" i="3" s="1"/>
  <c r="J219" i="3" s="1"/>
  <c r="H161" i="3"/>
  <c r="I161" i="3"/>
  <c r="J161" i="3"/>
  <c r="H162" i="3"/>
  <c r="I162" i="3" s="1"/>
  <c r="J162" i="3" s="1"/>
  <c r="H163" i="3"/>
  <c r="I163" i="3"/>
  <c r="J163" i="3"/>
  <c r="H164" i="3"/>
  <c r="I164" i="3" s="1"/>
  <c r="J164" i="3" s="1"/>
  <c r="H165" i="3"/>
  <c r="I165" i="3"/>
  <c r="J165" i="3"/>
  <c r="H166" i="3"/>
  <c r="I166" i="3" s="1"/>
  <c r="J166" i="3" s="1"/>
  <c r="H167" i="3"/>
  <c r="I167" i="3"/>
  <c r="J167" i="3"/>
  <c r="H168" i="3"/>
  <c r="I168" i="3" s="1"/>
  <c r="J168" i="3" s="1"/>
  <c r="H169" i="3"/>
  <c r="I169" i="3"/>
  <c r="J169" i="3"/>
  <c r="H170" i="3"/>
  <c r="I170" i="3" s="1"/>
  <c r="J170" i="3" s="1"/>
  <c r="H171" i="3"/>
  <c r="I171" i="3"/>
  <c r="J171" i="3"/>
  <c r="H172" i="3"/>
  <c r="I172" i="3" s="1"/>
  <c r="J172" i="3" s="1"/>
  <c r="H173" i="3"/>
  <c r="I173" i="3"/>
  <c r="J173" i="3"/>
  <c r="H174" i="3"/>
  <c r="I174" i="3" s="1"/>
  <c r="J174" i="3" s="1"/>
  <c r="H175" i="3"/>
  <c r="I175" i="3"/>
  <c r="J175" i="3"/>
  <c r="H176" i="3"/>
  <c r="I176" i="3" s="1"/>
  <c r="J176" i="3" s="1"/>
  <c r="H177" i="3"/>
  <c r="I177" i="3"/>
  <c r="J177" i="3"/>
  <c r="H178" i="3"/>
  <c r="I178" i="3" s="1"/>
  <c r="J178" i="3" s="1"/>
  <c r="H179" i="3"/>
  <c r="I179" i="3"/>
  <c r="J179" i="3"/>
  <c r="H180" i="3"/>
  <c r="I180" i="3" s="1"/>
  <c r="J180" i="3" s="1"/>
  <c r="H181" i="3"/>
  <c r="I181" i="3"/>
  <c r="J181" i="3"/>
  <c r="H182" i="3"/>
  <c r="I182" i="3" s="1"/>
  <c r="J182" i="3" s="1"/>
  <c r="H183" i="3"/>
  <c r="I183" i="3"/>
  <c r="J183" i="3"/>
  <c r="H184" i="3"/>
  <c r="I184" i="3" s="1"/>
  <c r="J184" i="3" s="1"/>
  <c r="H185" i="3"/>
  <c r="I185" i="3"/>
  <c r="J185" i="3"/>
  <c r="H127" i="3"/>
  <c r="I127" i="3"/>
  <c r="J127" i="3"/>
  <c r="H128" i="3"/>
  <c r="I128" i="3"/>
  <c r="J128" i="3"/>
  <c r="H129" i="3"/>
  <c r="I129" i="3" s="1"/>
  <c r="J129" i="3" s="1"/>
  <c r="H130" i="3"/>
  <c r="I130" i="3" s="1"/>
  <c r="J130" i="3" s="1"/>
  <c r="H131" i="3"/>
  <c r="I131" i="3"/>
  <c r="J131" i="3"/>
  <c r="H132" i="3"/>
  <c r="I132" i="3"/>
  <c r="J132" i="3"/>
  <c r="H133" i="3"/>
  <c r="I133" i="3" s="1"/>
  <c r="J133" i="3" s="1"/>
  <c r="H134" i="3"/>
  <c r="I134" i="3" s="1"/>
  <c r="J134" i="3" s="1"/>
  <c r="H135" i="3"/>
  <c r="I135" i="3"/>
  <c r="J135" i="3"/>
  <c r="H136" i="3"/>
  <c r="I136" i="3"/>
  <c r="J136" i="3"/>
  <c r="H137" i="3"/>
  <c r="I137" i="3" s="1"/>
  <c r="J137" i="3" s="1"/>
  <c r="H138" i="3"/>
  <c r="I138" i="3" s="1"/>
  <c r="J138" i="3" s="1"/>
  <c r="H139" i="3"/>
  <c r="I139" i="3"/>
  <c r="J139" i="3"/>
  <c r="H140" i="3"/>
  <c r="I140" i="3"/>
  <c r="J140" i="3"/>
  <c r="H141" i="3"/>
  <c r="I141" i="3" s="1"/>
  <c r="J141" i="3" s="1"/>
  <c r="H142" i="3"/>
  <c r="I142" i="3" s="1"/>
  <c r="J142" i="3" s="1"/>
  <c r="H143" i="3"/>
  <c r="I143" i="3"/>
  <c r="J143" i="3"/>
  <c r="H144" i="3"/>
  <c r="I144" i="3" s="1"/>
  <c r="J144" i="3" s="1"/>
  <c r="H145" i="3"/>
  <c r="I145" i="3" s="1"/>
  <c r="J145" i="3" s="1"/>
  <c r="H146" i="3"/>
  <c r="I146" i="3" s="1"/>
  <c r="J146" i="3" s="1"/>
  <c r="H147" i="3"/>
  <c r="I147" i="3"/>
  <c r="J147" i="3"/>
  <c r="H148" i="3"/>
  <c r="I148" i="3"/>
  <c r="J148" i="3"/>
  <c r="H149" i="3"/>
  <c r="I149" i="3" s="1"/>
  <c r="J149" i="3" s="1"/>
  <c r="H150" i="3"/>
  <c r="I150" i="3" s="1"/>
  <c r="J150" i="3" s="1"/>
  <c r="H151" i="3"/>
  <c r="I151" i="3"/>
  <c r="J151" i="3"/>
  <c r="H93" i="3"/>
  <c r="I93" i="3" s="1"/>
  <c r="J93" i="3" s="1"/>
  <c r="H94" i="3"/>
  <c r="I94" i="3"/>
  <c r="J94" i="3"/>
  <c r="H95" i="3"/>
  <c r="I95" i="3" s="1"/>
  <c r="J95" i="3" s="1"/>
  <c r="H96" i="3"/>
  <c r="I96" i="3"/>
  <c r="J96" i="3"/>
  <c r="H97" i="3"/>
  <c r="I97" i="3" s="1"/>
  <c r="J97" i="3" s="1"/>
  <c r="H98" i="3"/>
  <c r="I98" i="3"/>
  <c r="J98" i="3"/>
  <c r="H99" i="3"/>
  <c r="I99" i="3"/>
  <c r="J99" i="3" s="1"/>
  <c r="H100" i="3"/>
  <c r="I100" i="3"/>
  <c r="J100" i="3"/>
  <c r="H101" i="3"/>
  <c r="I101" i="3" s="1"/>
  <c r="J101" i="3" s="1"/>
  <c r="H102" i="3"/>
  <c r="I102" i="3"/>
  <c r="J102" i="3"/>
  <c r="H103" i="3"/>
  <c r="I103" i="3"/>
  <c r="J103" i="3"/>
  <c r="H104" i="3"/>
  <c r="I104" i="3" s="1"/>
  <c r="J104" i="3" s="1"/>
  <c r="H105" i="3"/>
  <c r="I105" i="3" s="1"/>
  <c r="J105" i="3" s="1"/>
  <c r="H106" i="3"/>
  <c r="I106" i="3"/>
  <c r="J106" i="3"/>
  <c r="H107" i="3"/>
  <c r="I107" i="3"/>
  <c r="J107" i="3"/>
  <c r="H108" i="3"/>
  <c r="I108" i="3"/>
  <c r="J108" i="3"/>
  <c r="H109" i="3"/>
  <c r="I109" i="3" s="1"/>
  <c r="J109" i="3" s="1"/>
  <c r="H110" i="3"/>
  <c r="I110" i="3"/>
  <c r="J110" i="3"/>
  <c r="H111" i="3"/>
  <c r="I111" i="3"/>
  <c r="J111" i="3"/>
  <c r="H112" i="3"/>
  <c r="I112" i="3"/>
  <c r="J112" i="3"/>
  <c r="H113" i="3"/>
  <c r="I113" i="3" s="1"/>
  <c r="J113" i="3" s="1"/>
  <c r="H114" i="3"/>
  <c r="I114" i="3" s="1"/>
  <c r="J114" i="3" s="1"/>
  <c r="H115" i="3"/>
  <c r="I115" i="3"/>
  <c r="J115" i="3"/>
  <c r="H116" i="3"/>
  <c r="I116" i="3"/>
  <c r="J116" i="3"/>
  <c r="H117" i="3"/>
  <c r="I117" i="3" s="1"/>
  <c r="J117" i="3" s="1"/>
  <c r="H59" i="3"/>
  <c r="I59" i="3"/>
  <c r="J59" i="3"/>
  <c r="H60" i="3"/>
  <c r="I60" i="3" s="1"/>
  <c r="J60" i="3" s="1"/>
  <c r="H61" i="3"/>
  <c r="I61" i="3"/>
  <c r="J61" i="3"/>
  <c r="H62" i="3"/>
  <c r="I62" i="3"/>
  <c r="J62" i="3"/>
  <c r="H63" i="3"/>
  <c r="I63" i="3"/>
  <c r="J63" i="3"/>
  <c r="H64" i="3"/>
  <c r="I64" i="3" s="1"/>
  <c r="J64" i="3" s="1"/>
  <c r="H65" i="3"/>
  <c r="I65" i="3"/>
  <c r="J65" i="3"/>
  <c r="H66" i="3"/>
  <c r="I66" i="3"/>
  <c r="J66" i="3"/>
  <c r="H67" i="3"/>
  <c r="I67" i="3"/>
  <c r="J67" i="3"/>
  <c r="H68" i="3"/>
  <c r="I68" i="3" s="1"/>
  <c r="J68" i="3" s="1"/>
  <c r="H69" i="3"/>
  <c r="I69" i="3"/>
  <c r="J69" i="3"/>
  <c r="H70" i="3"/>
  <c r="I70" i="3"/>
  <c r="J70" i="3" s="1"/>
  <c r="H71" i="3"/>
  <c r="I71" i="3"/>
  <c r="J71" i="3"/>
  <c r="H72" i="3"/>
  <c r="I72" i="3" s="1"/>
  <c r="J72" i="3" s="1"/>
  <c r="H73" i="3"/>
  <c r="I73" i="3"/>
  <c r="J73" i="3"/>
  <c r="H74" i="3"/>
  <c r="I74" i="3"/>
  <c r="J74" i="3"/>
  <c r="H75" i="3"/>
  <c r="I75" i="3"/>
  <c r="J75" i="3"/>
  <c r="H76" i="3"/>
  <c r="I76" i="3" s="1"/>
  <c r="J76" i="3" s="1"/>
  <c r="H77" i="3"/>
  <c r="I77" i="3"/>
  <c r="J77" i="3"/>
  <c r="H78" i="3"/>
  <c r="I78" i="3"/>
  <c r="J78" i="3"/>
  <c r="H79" i="3"/>
  <c r="I79" i="3"/>
  <c r="J79" i="3"/>
  <c r="H80" i="3"/>
  <c r="I80" i="3" s="1"/>
  <c r="J80" i="3" s="1"/>
  <c r="H81" i="3"/>
  <c r="I81" i="3"/>
  <c r="J81" i="3"/>
  <c r="H82" i="3"/>
  <c r="I82" i="3" s="1"/>
  <c r="J82" i="3" s="1"/>
  <c r="H83" i="3"/>
  <c r="I83" i="3"/>
  <c r="J83" i="3"/>
  <c r="H25" i="3"/>
  <c r="I25" i="3" s="1"/>
  <c r="J25" i="3" s="1"/>
  <c r="H26" i="3"/>
  <c r="I26" i="3" s="1"/>
  <c r="J26" i="3" s="1"/>
  <c r="H27" i="3"/>
  <c r="I27" i="3" s="1"/>
  <c r="J27" i="3" s="1"/>
  <c r="H28" i="3"/>
  <c r="I28" i="3" s="1"/>
  <c r="J28" i="3" s="1"/>
  <c r="H29" i="3"/>
  <c r="I29" i="3" s="1"/>
  <c r="J29" i="3" s="1"/>
  <c r="H30" i="3"/>
  <c r="I30" i="3" s="1"/>
  <c r="J30" i="3" s="1"/>
  <c r="H31" i="3"/>
  <c r="I31" i="3" s="1"/>
  <c r="J31" i="3" s="1"/>
  <c r="H32" i="3"/>
  <c r="I32" i="3" s="1"/>
  <c r="J32" i="3" s="1"/>
  <c r="H33" i="3"/>
  <c r="I33" i="3" s="1"/>
  <c r="J33" i="3" s="1"/>
  <c r="H34" i="3"/>
  <c r="I34" i="3" s="1"/>
  <c r="J34" i="3" s="1"/>
  <c r="H35" i="3"/>
  <c r="I35" i="3" s="1"/>
  <c r="J35" i="3" s="1"/>
  <c r="H36" i="3"/>
  <c r="I36" i="3" s="1"/>
  <c r="J36" i="3" s="1"/>
  <c r="H37" i="3"/>
  <c r="I37" i="3" s="1"/>
  <c r="J37" i="3" s="1"/>
  <c r="H38" i="3"/>
  <c r="I38" i="3" s="1"/>
  <c r="J38" i="3" s="1"/>
  <c r="H39" i="3"/>
  <c r="I39" i="3" s="1"/>
  <c r="J39" i="3" s="1"/>
  <c r="H40" i="3"/>
  <c r="I40" i="3" s="1"/>
  <c r="J40" i="3" s="1"/>
  <c r="H41" i="3"/>
  <c r="I41" i="3" s="1"/>
  <c r="J41" i="3" s="1"/>
  <c r="H42" i="3"/>
  <c r="I42" i="3" s="1"/>
  <c r="J42" i="3" s="1"/>
  <c r="H43" i="3"/>
  <c r="I43" i="3"/>
  <c r="J43" i="3"/>
  <c r="H44" i="3"/>
  <c r="I44" i="3"/>
  <c r="J44" i="3"/>
  <c r="H45" i="3"/>
  <c r="I45" i="3" s="1"/>
  <c r="J45" i="3" s="1"/>
  <c r="H46" i="3"/>
  <c r="I46" i="3"/>
  <c r="J46" i="3" s="1"/>
  <c r="H47" i="3"/>
  <c r="I47" i="3"/>
  <c r="J47" i="3"/>
  <c r="H48" i="3"/>
  <c r="I48" i="3"/>
  <c r="J48" i="3"/>
  <c r="H49" i="3"/>
  <c r="I49" i="3" s="1"/>
  <c r="J49" i="3" s="1"/>
  <c r="BT14" i="8"/>
  <c r="B8" i="8"/>
  <c r="BT13" i="8"/>
  <c r="CP5" i="8"/>
  <c r="C188" i="47" l="1"/>
  <c r="A188" i="47"/>
  <c r="H184" i="47"/>
  <c r="I183" i="47"/>
  <c r="J183" i="47" s="1"/>
  <c r="I182" i="47"/>
  <c r="I181" i="47"/>
  <c r="J181" i="47" s="1"/>
  <c r="I180" i="47"/>
  <c r="J180" i="47" s="1"/>
  <c r="I179" i="47"/>
  <c r="J179" i="47" s="1"/>
  <c r="H175" i="47"/>
  <c r="I169" i="47"/>
  <c r="J169" i="47" s="1"/>
  <c r="I168" i="47"/>
  <c r="J168" i="47" s="1"/>
  <c r="I167" i="47"/>
  <c r="J167" i="47" s="1"/>
  <c r="I166" i="47"/>
  <c r="J166" i="47" s="1"/>
  <c r="I165" i="47"/>
  <c r="J165" i="47" s="1"/>
  <c r="H160" i="47"/>
  <c r="I159" i="47"/>
  <c r="J159" i="47" s="1"/>
  <c r="I158" i="47"/>
  <c r="I157" i="47"/>
  <c r="J157" i="47" s="1"/>
  <c r="I156" i="47"/>
  <c r="J156" i="47" s="1"/>
  <c r="I155" i="47"/>
  <c r="J155" i="47" s="1"/>
  <c r="H151" i="47"/>
  <c r="I145" i="47"/>
  <c r="J145" i="47" s="1"/>
  <c r="I144" i="47"/>
  <c r="J144" i="47" s="1"/>
  <c r="I143" i="47"/>
  <c r="J143" i="47" s="1"/>
  <c r="I142" i="47"/>
  <c r="J142" i="47" s="1"/>
  <c r="I141" i="47"/>
  <c r="J141" i="47" s="1"/>
  <c r="H136" i="47"/>
  <c r="I135" i="47"/>
  <c r="J135" i="47" s="1"/>
  <c r="I134" i="47"/>
  <c r="I133" i="47"/>
  <c r="J133" i="47" s="1"/>
  <c r="I132" i="47"/>
  <c r="J132" i="47" s="1"/>
  <c r="I131" i="47"/>
  <c r="J131" i="47" s="1"/>
  <c r="H127" i="47"/>
  <c r="I121" i="47"/>
  <c r="J121" i="47" s="1"/>
  <c r="I120" i="47"/>
  <c r="J120" i="47" s="1"/>
  <c r="I119" i="47"/>
  <c r="J119" i="47" s="1"/>
  <c r="I118" i="47"/>
  <c r="J118" i="47" s="1"/>
  <c r="I117" i="47"/>
  <c r="J117" i="47" s="1"/>
  <c r="H112" i="47"/>
  <c r="I111" i="47"/>
  <c r="J111" i="47" s="1"/>
  <c r="I110" i="47"/>
  <c r="I109" i="47"/>
  <c r="J109" i="47" s="1"/>
  <c r="I108" i="47"/>
  <c r="J108" i="47" s="1"/>
  <c r="I107" i="47"/>
  <c r="J107" i="47" s="1"/>
  <c r="H103" i="47"/>
  <c r="I97" i="47"/>
  <c r="J97" i="47" s="1"/>
  <c r="I96" i="47"/>
  <c r="J96" i="47" s="1"/>
  <c r="I95" i="47"/>
  <c r="J95" i="47" s="1"/>
  <c r="I94" i="47"/>
  <c r="J94" i="47" s="1"/>
  <c r="I93" i="47"/>
  <c r="J93" i="47" s="1"/>
  <c r="H88" i="47"/>
  <c r="I87" i="47"/>
  <c r="J87" i="47" s="1"/>
  <c r="I86" i="47"/>
  <c r="I85" i="47"/>
  <c r="J85" i="47" s="1"/>
  <c r="I84" i="47"/>
  <c r="J84" i="47" s="1"/>
  <c r="I83" i="47"/>
  <c r="J83" i="47" s="1"/>
  <c r="H79" i="47"/>
  <c r="I73" i="47"/>
  <c r="J73" i="47" s="1"/>
  <c r="I72" i="47"/>
  <c r="J72" i="47" s="1"/>
  <c r="I71" i="47"/>
  <c r="J71" i="47" s="1"/>
  <c r="I70" i="47"/>
  <c r="J70" i="47" s="1"/>
  <c r="I69" i="47"/>
  <c r="J69" i="47" s="1"/>
  <c r="H64" i="47"/>
  <c r="I63" i="47"/>
  <c r="J63" i="47" s="1"/>
  <c r="I62" i="47"/>
  <c r="I61" i="47"/>
  <c r="J61" i="47" s="1"/>
  <c r="I60" i="47"/>
  <c r="J60" i="47" s="1"/>
  <c r="I59" i="47"/>
  <c r="J59" i="47" s="1"/>
  <c r="H55" i="47"/>
  <c r="I49" i="47"/>
  <c r="J49" i="47" s="1"/>
  <c r="I48" i="47"/>
  <c r="J48" i="47" s="1"/>
  <c r="I47" i="47"/>
  <c r="J47" i="47" s="1"/>
  <c r="I46" i="47"/>
  <c r="J46" i="47" s="1"/>
  <c r="S45" i="47"/>
  <c r="R45" i="47"/>
  <c r="I45" i="47"/>
  <c r="S44" i="47"/>
  <c r="R44" i="47"/>
  <c r="S43" i="47"/>
  <c r="R43" i="47"/>
  <c r="S42" i="47"/>
  <c r="R42" i="47"/>
  <c r="S41" i="47"/>
  <c r="R41" i="47"/>
  <c r="S40" i="47"/>
  <c r="R40" i="47"/>
  <c r="H40" i="47"/>
  <c r="S39" i="47"/>
  <c r="R39" i="47"/>
  <c r="I39" i="47"/>
  <c r="J39" i="47" s="1"/>
  <c r="S38" i="47"/>
  <c r="R38" i="47"/>
  <c r="I38" i="47"/>
  <c r="J38" i="47" s="1"/>
  <c r="S37" i="47"/>
  <c r="R37" i="47"/>
  <c r="I37" i="47"/>
  <c r="S36" i="47"/>
  <c r="R36" i="47"/>
  <c r="I36" i="47"/>
  <c r="J36" i="47" s="1"/>
  <c r="S35" i="47"/>
  <c r="R35" i="47"/>
  <c r="I35" i="47"/>
  <c r="J35" i="47" s="1"/>
  <c r="S34" i="47"/>
  <c r="R34" i="47"/>
  <c r="S33" i="47"/>
  <c r="R33" i="47"/>
  <c r="S32" i="47"/>
  <c r="R32" i="47"/>
  <c r="S31" i="47"/>
  <c r="R31" i="47"/>
  <c r="H31" i="47"/>
  <c r="S30" i="47"/>
  <c r="R30" i="47"/>
  <c r="S29" i="47"/>
  <c r="R29" i="47"/>
  <c r="S28" i="47"/>
  <c r="R28" i="47"/>
  <c r="S27" i="47"/>
  <c r="R27" i="47"/>
  <c r="S26" i="47"/>
  <c r="R26" i="47"/>
  <c r="S25" i="47"/>
  <c r="R25" i="47"/>
  <c r="I25" i="47"/>
  <c r="J25" i="47" s="1"/>
  <c r="S24" i="47"/>
  <c r="R24" i="47"/>
  <c r="I24" i="47"/>
  <c r="J24" i="47" s="1"/>
  <c r="S23" i="47"/>
  <c r="R23" i="47"/>
  <c r="I23" i="47"/>
  <c r="J23" i="47" s="1"/>
  <c r="S22" i="47"/>
  <c r="R22" i="47"/>
  <c r="I22" i="47"/>
  <c r="J22" i="47" s="1"/>
  <c r="S21" i="47"/>
  <c r="R21" i="47"/>
  <c r="I21" i="47"/>
  <c r="S20" i="47"/>
  <c r="R20" i="47"/>
  <c r="S19" i="47"/>
  <c r="R19" i="47"/>
  <c r="S18" i="47"/>
  <c r="R18" i="47"/>
  <c r="S17" i="47"/>
  <c r="R17" i="47"/>
  <c r="S16" i="47"/>
  <c r="R16" i="47"/>
  <c r="S15" i="47"/>
  <c r="R15" i="47"/>
  <c r="S14" i="47"/>
  <c r="R14" i="47"/>
  <c r="S13" i="47"/>
  <c r="R13" i="47"/>
  <c r="S12" i="47"/>
  <c r="R12" i="47"/>
  <c r="S11" i="47"/>
  <c r="R11" i="47"/>
  <c r="C11" i="47"/>
  <c r="S10" i="47"/>
  <c r="R10" i="47"/>
  <c r="C10" i="47"/>
  <c r="S9" i="47"/>
  <c r="R9" i="47"/>
  <c r="C9" i="47"/>
  <c r="S8" i="47"/>
  <c r="R8" i="47"/>
  <c r="C8" i="47"/>
  <c r="S7" i="47"/>
  <c r="R7" i="47"/>
  <c r="C7" i="47"/>
  <c r="S6" i="47"/>
  <c r="R6" i="47"/>
  <c r="S5" i="47"/>
  <c r="R5" i="47"/>
  <c r="S4" i="47"/>
  <c r="R4" i="47"/>
  <c r="S3" i="47"/>
  <c r="R3" i="47"/>
  <c r="C188" i="46"/>
  <c r="A188" i="46"/>
  <c r="H184" i="46"/>
  <c r="I183" i="46"/>
  <c r="J183" i="46" s="1"/>
  <c r="I182" i="46"/>
  <c r="I181" i="46"/>
  <c r="J181" i="46" s="1"/>
  <c r="I180" i="46"/>
  <c r="J180" i="46" s="1"/>
  <c r="I179" i="46"/>
  <c r="J179" i="46" s="1"/>
  <c r="H175" i="46"/>
  <c r="I169" i="46"/>
  <c r="J169" i="46" s="1"/>
  <c r="I168" i="46"/>
  <c r="J168" i="46" s="1"/>
  <c r="I167" i="46"/>
  <c r="J167" i="46" s="1"/>
  <c r="I166" i="46"/>
  <c r="J166" i="46" s="1"/>
  <c r="I165" i="46"/>
  <c r="H160" i="46"/>
  <c r="I159" i="46"/>
  <c r="J159" i="46" s="1"/>
  <c r="I158" i="46"/>
  <c r="I157" i="46"/>
  <c r="J157" i="46" s="1"/>
  <c r="I156" i="46"/>
  <c r="J156" i="46" s="1"/>
  <c r="I155" i="46"/>
  <c r="J155" i="46" s="1"/>
  <c r="H151" i="46"/>
  <c r="I145" i="46"/>
  <c r="J145" i="46" s="1"/>
  <c r="I144" i="46"/>
  <c r="J144" i="46" s="1"/>
  <c r="I143" i="46"/>
  <c r="J143" i="46" s="1"/>
  <c r="I142" i="46"/>
  <c r="J142" i="46" s="1"/>
  <c r="I141" i="46"/>
  <c r="J141" i="46" s="1"/>
  <c r="H136" i="46"/>
  <c r="I135" i="46"/>
  <c r="J135" i="46" s="1"/>
  <c r="I134" i="46"/>
  <c r="I133" i="46"/>
  <c r="J133" i="46" s="1"/>
  <c r="I132" i="46"/>
  <c r="J132" i="46" s="1"/>
  <c r="I131" i="46"/>
  <c r="J131" i="46" s="1"/>
  <c r="H127" i="46"/>
  <c r="I121" i="46"/>
  <c r="J121" i="46" s="1"/>
  <c r="I120" i="46"/>
  <c r="J120" i="46" s="1"/>
  <c r="I119" i="46"/>
  <c r="J119" i="46" s="1"/>
  <c r="I118" i="46"/>
  <c r="J118" i="46" s="1"/>
  <c r="I117" i="46"/>
  <c r="J117" i="46" s="1"/>
  <c r="H112" i="46"/>
  <c r="I111" i="46"/>
  <c r="J111" i="46" s="1"/>
  <c r="I110" i="46"/>
  <c r="I109" i="46"/>
  <c r="J109" i="46" s="1"/>
  <c r="I108" i="46"/>
  <c r="J108" i="46" s="1"/>
  <c r="I107" i="46"/>
  <c r="J107" i="46" s="1"/>
  <c r="H103" i="46"/>
  <c r="I97" i="46"/>
  <c r="J97" i="46" s="1"/>
  <c r="I96" i="46"/>
  <c r="J96" i="46" s="1"/>
  <c r="I95" i="46"/>
  <c r="J95" i="46" s="1"/>
  <c r="I94" i="46"/>
  <c r="J94" i="46" s="1"/>
  <c r="I93" i="46"/>
  <c r="J93" i="46" s="1"/>
  <c r="H88" i="46"/>
  <c r="I87" i="46"/>
  <c r="J87" i="46" s="1"/>
  <c r="I86" i="46"/>
  <c r="I85" i="46"/>
  <c r="J85" i="46" s="1"/>
  <c r="I84" i="46"/>
  <c r="J84" i="46" s="1"/>
  <c r="I83" i="46"/>
  <c r="J83" i="46" s="1"/>
  <c r="H79" i="46"/>
  <c r="I73" i="46"/>
  <c r="J73" i="46" s="1"/>
  <c r="I72" i="46"/>
  <c r="J72" i="46" s="1"/>
  <c r="I71" i="46"/>
  <c r="J71" i="46" s="1"/>
  <c r="I70" i="46"/>
  <c r="J70" i="46" s="1"/>
  <c r="I69" i="46"/>
  <c r="J69" i="46" s="1"/>
  <c r="H64" i="46"/>
  <c r="I63" i="46"/>
  <c r="J63" i="46" s="1"/>
  <c r="I62" i="46"/>
  <c r="I61" i="46"/>
  <c r="J61" i="46" s="1"/>
  <c r="I60" i="46"/>
  <c r="J60" i="46" s="1"/>
  <c r="I59" i="46"/>
  <c r="J59" i="46" s="1"/>
  <c r="H55" i="46"/>
  <c r="I49" i="46"/>
  <c r="J49" i="46" s="1"/>
  <c r="I48" i="46"/>
  <c r="J48" i="46" s="1"/>
  <c r="I47" i="46"/>
  <c r="J47" i="46" s="1"/>
  <c r="I46" i="46"/>
  <c r="J46" i="46" s="1"/>
  <c r="S45" i="46"/>
  <c r="R45" i="46"/>
  <c r="I45" i="46"/>
  <c r="S44" i="46"/>
  <c r="R44" i="46"/>
  <c r="S43" i="46"/>
  <c r="R43" i="46"/>
  <c r="S42" i="46"/>
  <c r="R42" i="46"/>
  <c r="S41" i="46"/>
  <c r="R41" i="46"/>
  <c r="S40" i="46"/>
  <c r="R40" i="46"/>
  <c r="H40" i="46"/>
  <c r="S39" i="46"/>
  <c r="R39" i="46"/>
  <c r="I39" i="46"/>
  <c r="J39" i="46" s="1"/>
  <c r="S38" i="46"/>
  <c r="R38" i="46"/>
  <c r="I38" i="46"/>
  <c r="J38" i="46" s="1"/>
  <c r="S37" i="46"/>
  <c r="R37" i="46"/>
  <c r="I37" i="46"/>
  <c r="J37" i="46" s="1"/>
  <c r="S36" i="46"/>
  <c r="R36" i="46"/>
  <c r="I36" i="46"/>
  <c r="J36" i="46" s="1"/>
  <c r="S35" i="46"/>
  <c r="R35" i="46"/>
  <c r="I35" i="46"/>
  <c r="J35" i="46" s="1"/>
  <c r="S34" i="46"/>
  <c r="R34" i="46"/>
  <c r="S33" i="46"/>
  <c r="R33" i="46"/>
  <c r="S32" i="46"/>
  <c r="R32" i="46"/>
  <c r="S31" i="46"/>
  <c r="R31" i="46"/>
  <c r="H31" i="46"/>
  <c r="S30" i="46"/>
  <c r="R30" i="46"/>
  <c r="S29" i="46"/>
  <c r="R29" i="46"/>
  <c r="S28" i="46"/>
  <c r="R28" i="46"/>
  <c r="S27" i="46"/>
  <c r="R27" i="46"/>
  <c r="S26" i="46"/>
  <c r="R26" i="46"/>
  <c r="S25" i="46"/>
  <c r="R25" i="46"/>
  <c r="I25" i="46"/>
  <c r="J25" i="46" s="1"/>
  <c r="S24" i="46"/>
  <c r="R24" i="46"/>
  <c r="I24" i="46"/>
  <c r="J24" i="46" s="1"/>
  <c r="S23" i="46"/>
  <c r="R23" i="46"/>
  <c r="I23" i="46"/>
  <c r="J23" i="46" s="1"/>
  <c r="S22" i="46"/>
  <c r="R22" i="46"/>
  <c r="I22" i="46"/>
  <c r="J22" i="46" s="1"/>
  <c r="S21" i="46"/>
  <c r="R21" i="46"/>
  <c r="I21" i="46"/>
  <c r="S20" i="46"/>
  <c r="R20" i="46"/>
  <c r="S19" i="46"/>
  <c r="R19" i="46"/>
  <c r="S18" i="46"/>
  <c r="R18" i="46"/>
  <c r="S17" i="46"/>
  <c r="R17" i="46"/>
  <c r="S16" i="46"/>
  <c r="R16" i="46"/>
  <c r="S15" i="46"/>
  <c r="R15" i="46"/>
  <c r="S14" i="46"/>
  <c r="R14" i="46"/>
  <c r="S13" i="46"/>
  <c r="R13" i="46"/>
  <c r="S12" i="46"/>
  <c r="R12" i="46"/>
  <c r="S11" i="46"/>
  <c r="R11" i="46"/>
  <c r="C11" i="46"/>
  <c r="S10" i="46"/>
  <c r="R10" i="46"/>
  <c r="C10" i="46"/>
  <c r="S9" i="46"/>
  <c r="R9" i="46"/>
  <c r="C9" i="46"/>
  <c r="S8" i="46"/>
  <c r="R8" i="46"/>
  <c r="C8" i="46"/>
  <c r="S7" i="46"/>
  <c r="R7" i="46"/>
  <c r="C7" i="46"/>
  <c r="S6" i="46"/>
  <c r="R6" i="46"/>
  <c r="S5" i="46"/>
  <c r="R5" i="46"/>
  <c r="S4" i="46"/>
  <c r="R4" i="46"/>
  <c r="S3" i="46"/>
  <c r="R3" i="46"/>
  <c r="C188" i="45"/>
  <c r="A188" i="45"/>
  <c r="H184" i="45"/>
  <c r="I183" i="45"/>
  <c r="J183" i="45" s="1"/>
  <c r="I182" i="45"/>
  <c r="J182" i="45" s="1"/>
  <c r="I181" i="45"/>
  <c r="J181" i="45" s="1"/>
  <c r="I180" i="45"/>
  <c r="J180" i="45" s="1"/>
  <c r="I179" i="45"/>
  <c r="J179" i="45" s="1"/>
  <c r="H175" i="45"/>
  <c r="I169" i="45"/>
  <c r="J169" i="45" s="1"/>
  <c r="I168" i="45"/>
  <c r="J168" i="45" s="1"/>
  <c r="I167" i="45"/>
  <c r="I166" i="45"/>
  <c r="J166" i="45" s="1"/>
  <c r="I165" i="45"/>
  <c r="J165" i="45" s="1"/>
  <c r="H160" i="45"/>
  <c r="I159" i="45"/>
  <c r="J159" i="45" s="1"/>
  <c r="I158" i="45"/>
  <c r="J158" i="45" s="1"/>
  <c r="I157" i="45"/>
  <c r="J157" i="45" s="1"/>
  <c r="I156" i="45"/>
  <c r="J156" i="45" s="1"/>
  <c r="I155" i="45"/>
  <c r="J155" i="45" s="1"/>
  <c r="H151" i="45"/>
  <c r="I145" i="45"/>
  <c r="J145" i="45" s="1"/>
  <c r="I144" i="45"/>
  <c r="J144" i="45" s="1"/>
  <c r="I143" i="45"/>
  <c r="I142" i="45"/>
  <c r="J142" i="45" s="1"/>
  <c r="I141" i="45"/>
  <c r="J141" i="45" s="1"/>
  <c r="H136" i="45"/>
  <c r="I135" i="45"/>
  <c r="J135" i="45" s="1"/>
  <c r="I134" i="45"/>
  <c r="J134" i="45" s="1"/>
  <c r="I133" i="45"/>
  <c r="J133" i="45" s="1"/>
  <c r="I132" i="45"/>
  <c r="J132" i="45" s="1"/>
  <c r="I131" i="45"/>
  <c r="J131" i="45" s="1"/>
  <c r="H127" i="45"/>
  <c r="I121" i="45"/>
  <c r="J121" i="45" s="1"/>
  <c r="I120" i="45"/>
  <c r="J120" i="45" s="1"/>
  <c r="I119" i="45"/>
  <c r="I118" i="45"/>
  <c r="J118" i="45" s="1"/>
  <c r="I117" i="45"/>
  <c r="J117" i="45" s="1"/>
  <c r="H112" i="45"/>
  <c r="I111" i="45"/>
  <c r="J111" i="45" s="1"/>
  <c r="I110" i="45"/>
  <c r="I109" i="45"/>
  <c r="J109" i="45" s="1"/>
  <c r="I108" i="45"/>
  <c r="J108" i="45" s="1"/>
  <c r="I107" i="45"/>
  <c r="J107" i="45" s="1"/>
  <c r="H103" i="45"/>
  <c r="I97" i="45"/>
  <c r="J97" i="45" s="1"/>
  <c r="I96" i="45"/>
  <c r="J96" i="45" s="1"/>
  <c r="I95" i="45"/>
  <c r="I94" i="45"/>
  <c r="J94" i="45" s="1"/>
  <c r="I93" i="45"/>
  <c r="J93" i="45" s="1"/>
  <c r="H88" i="45"/>
  <c r="I87" i="45"/>
  <c r="J87" i="45" s="1"/>
  <c r="I86" i="45"/>
  <c r="J85" i="45"/>
  <c r="I85" i="45"/>
  <c r="I84" i="45"/>
  <c r="J84" i="45" s="1"/>
  <c r="I83" i="45"/>
  <c r="J83" i="45" s="1"/>
  <c r="H79" i="45"/>
  <c r="I73" i="45"/>
  <c r="J73" i="45" s="1"/>
  <c r="I72" i="45"/>
  <c r="J72" i="45" s="1"/>
  <c r="I71" i="45"/>
  <c r="I70" i="45"/>
  <c r="J70" i="45" s="1"/>
  <c r="I69" i="45"/>
  <c r="J69" i="45" s="1"/>
  <c r="H64" i="45"/>
  <c r="I63" i="45"/>
  <c r="J63" i="45" s="1"/>
  <c r="I62" i="45"/>
  <c r="I61" i="45"/>
  <c r="J61" i="45" s="1"/>
  <c r="I60" i="45"/>
  <c r="J60" i="45" s="1"/>
  <c r="I59" i="45"/>
  <c r="J59" i="45" s="1"/>
  <c r="H55" i="45"/>
  <c r="I49" i="45"/>
  <c r="J49" i="45" s="1"/>
  <c r="I48" i="45"/>
  <c r="J48" i="45" s="1"/>
  <c r="I47" i="45"/>
  <c r="J47" i="45" s="1"/>
  <c r="I46" i="45"/>
  <c r="J46" i="45" s="1"/>
  <c r="S45" i="45"/>
  <c r="R45" i="45"/>
  <c r="I45" i="45"/>
  <c r="S44" i="45"/>
  <c r="R44" i="45"/>
  <c r="S43" i="45"/>
  <c r="R43" i="45"/>
  <c r="S42" i="45"/>
  <c r="R42" i="45"/>
  <c r="S41" i="45"/>
  <c r="R41" i="45"/>
  <c r="S40" i="45"/>
  <c r="R40" i="45"/>
  <c r="H40" i="45"/>
  <c r="S39" i="45"/>
  <c r="R39" i="45"/>
  <c r="I39" i="45"/>
  <c r="J39" i="45" s="1"/>
  <c r="S38" i="45"/>
  <c r="R38" i="45"/>
  <c r="I38" i="45"/>
  <c r="J38" i="45" s="1"/>
  <c r="S37" i="45"/>
  <c r="R37" i="45"/>
  <c r="I37" i="45"/>
  <c r="J37" i="45" s="1"/>
  <c r="S36" i="45"/>
  <c r="R36" i="45"/>
  <c r="I36" i="45"/>
  <c r="J36" i="45" s="1"/>
  <c r="S35" i="45"/>
  <c r="R35" i="45"/>
  <c r="I35" i="45"/>
  <c r="J35" i="45" s="1"/>
  <c r="S34" i="45"/>
  <c r="R34" i="45"/>
  <c r="S33" i="45"/>
  <c r="R33" i="45"/>
  <c r="S32" i="45"/>
  <c r="R32" i="45"/>
  <c r="S31" i="45"/>
  <c r="R31" i="45"/>
  <c r="H31" i="45"/>
  <c r="S30" i="45"/>
  <c r="R30" i="45"/>
  <c r="S29" i="45"/>
  <c r="R29" i="45"/>
  <c r="S28" i="45"/>
  <c r="R28" i="45"/>
  <c r="S27" i="45"/>
  <c r="R27" i="45"/>
  <c r="S26" i="45"/>
  <c r="R26" i="45"/>
  <c r="S25" i="45"/>
  <c r="R25" i="45"/>
  <c r="I25" i="45"/>
  <c r="J25" i="45" s="1"/>
  <c r="S24" i="45"/>
  <c r="R24" i="45"/>
  <c r="I24" i="45"/>
  <c r="J24" i="45" s="1"/>
  <c r="S23" i="45"/>
  <c r="R23" i="45"/>
  <c r="I23" i="45"/>
  <c r="J23" i="45" s="1"/>
  <c r="S22" i="45"/>
  <c r="R22" i="45"/>
  <c r="I22" i="45"/>
  <c r="J22" i="45" s="1"/>
  <c r="S21" i="45"/>
  <c r="R21" i="45"/>
  <c r="I21" i="45"/>
  <c r="S20" i="45"/>
  <c r="R20" i="45"/>
  <c r="S19" i="45"/>
  <c r="R19" i="45"/>
  <c r="S18" i="45"/>
  <c r="R18" i="45"/>
  <c r="S17" i="45"/>
  <c r="R17" i="45"/>
  <c r="S16" i="45"/>
  <c r="R16" i="45"/>
  <c r="S15" i="45"/>
  <c r="R15" i="45"/>
  <c r="S14" i="45"/>
  <c r="R14" i="45"/>
  <c r="S13" i="45"/>
  <c r="R13" i="45"/>
  <c r="S12" i="45"/>
  <c r="R12" i="45"/>
  <c r="S11" i="45"/>
  <c r="R11" i="45"/>
  <c r="C11" i="45"/>
  <c r="S10" i="45"/>
  <c r="R10" i="45"/>
  <c r="C10" i="45"/>
  <c r="S9" i="45"/>
  <c r="R9" i="45"/>
  <c r="C9" i="45"/>
  <c r="S8" i="45"/>
  <c r="R8" i="45"/>
  <c r="C8" i="45"/>
  <c r="S7" i="45"/>
  <c r="R7" i="45"/>
  <c r="C7" i="45"/>
  <c r="S6" i="45"/>
  <c r="R6" i="45"/>
  <c r="S5" i="45"/>
  <c r="R5" i="45"/>
  <c r="S4" i="45"/>
  <c r="R4" i="45"/>
  <c r="S3" i="45"/>
  <c r="R3" i="45"/>
  <c r="C188" i="44"/>
  <c r="A188" i="44"/>
  <c r="H184" i="44"/>
  <c r="I183" i="44"/>
  <c r="J183" i="44" s="1"/>
  <c r="I182" i="44"/>
  <c r="J182" i="44" s="1"/>
  <c r="I181" i="44"/>
  <c r="J181" i="44" s="1"/>
  <c r="I180" i="44"/>
  <c r="J180" i="44" s="1"/>
  <c r="I179" i="44"/>
  <c r="J179" i="44" s="1"/>
  <c r="H175" i="44"/>
  <c r="I169" i="44"/>
  <c r="J169" i="44" s="1"/>
  <c r="I168" i="44"/>
  <c r="J168" i="44" s="1"/>
  <c r="I167" i="44"/>
  <c r="J167" i="44" s="1"/>
  <c r="I166" i="44"/>
  <c r="J166" i="44" s="1"/>
  <c r="I165" i="44"/>
  <c r="J165" i="44" s="1"/>
  <c r="H160" i="44"/>
  <c r="I159" i="44"/>
  <c r="J159" i="44" s="1"/>
  <c r="I158" i="44"/>
  <c r="J158" i="44" s="1"/>
  <c r="I157" i="44"/>
  <c r="J157" i="44" s="1"/>
  <c r="I156" i="44"/>
  <c r="J156" i="44" s="1"/>
  <c r="I155" i="44"/>
  <c r="J155" i="44" s="1"/>
  <c r="H151" i="44"/>
  <c r="I145" i="44"/>
  <c r="J145" i="44" s="1"/>
  <c r="I144" i="44"/>
  <c r="J144" i="44" s="1"/>
  <c r="I143" i="44"/>
  <c r="J143" i="44" s="1"/>
  <c r="I142" i="44"/>
  <c r="J142" i="44" s="1"/>
  <c r="I141" i="44"/>
  <c r="J141" i="44" s="1"/>
  <c r="H136" i="44"/>
  <c r="I135" i="44"/>
  <c r="J135" i="44" s="1"/>
  <c r="I134" i="44"/>
  <c r="J134" i="44" s="1"/>
  <c r="I133" i="44"/>
  <c r="J133" i="44" s="1"/>
  <c r="I132" i="44"/>
  <c r="J132" i="44" s="1"/>
  <c r="I131" i="44"/>
  <c r="J131" i="44" s="1"/>
  <c r="H127" i="44"/>
  <c r="I121" i="44"/>
  <c r="J121" i="44" s="1"/>
  <c r="I120" i="44"/>
  <c r="J120" i="44" s="1"/>
  <c r="I119" i="44"/>
  <c r="J119" i="44" s="1"/>
  <c r="I118" i="44"/>
  <c r="J118" i="44" s="1"/>
  <c r="I117" i="44"/>
  <c r="J117" i="44" s="1"/>
  <c r="H112" i="44"/>
  <c r="I111" i="44"/>
  <c r="J111" i="44" s="1"/>
  <c r="I110" i="44"/>
  <c r="J110" i="44" s="1"/>
  <c r="I109" i="44"/>
  <c r="J109" i="44" s="1"/>
  <c r="I108" i="44"/>
  <c r="J108" i="44" s="1"/>
  <c r="I107" i="44"/>
  <c r="J107" i="44" s="1"/>
  <c r="H103" i="44"/>
  <c r="I97" i="44"/>
  <c r="J97" i="44" s="1"/>
  <c r="I96" i="44"/>
  <c r="J96" i="44" s="1"/>
  <c r="I95" i="44"/>
  <c r="J95" i="44" s="1"/>
  <c r="I94" i="44"/>
  <c r="J94" i="44" s="1"/>
  <c r="I93" i="44"/>
  <c r="J93" i="44" s="1"/>
  <c r="H88" i="44"/>
  <c r="I87" i="44"/>
  <c r="J87" i="44" s="1"/>
  <c r="I86" i="44"/>
  <c r="J86" i="44" s="1"/>
  <c r="I85" i="44"/>
  <c r="J85" i="44" s="1"/>
  <c r="I84" i="44"/>
  <c r="J84" i="44" s="1"/>
  <c r="I83" i="44"/>
  <c r="J83" i="44" s="1"/>
  <c r="H79" i="44"/>
  <c r="I79" i="44" s="1"/>
  <c r="J79" i="44" s="1"/>
  <c r="I73" i="44"/>
  <c r="J73" i="44" s="1"/>
  <c r="I72" i="44"/>
  <c r="J72" i="44" s="1"/>
  <c r="I71" i="44"/>
  <c r="J71" i="44" s="1"/>
  <c r="I70" i="44"/>
  <c r="J70" i="44" s="1"/>
  <c r="I69" i="44"/>
  <c r="J69" i="44" s="1"/>
  <c r="H64" i="44"/>
  <c r="I63" i="44"/>
  <c r="J63" i="44" s="1"/>
  <c r="I62" i="44"/>
  <c r="J62" i="44" s="1"/>
  <c r="I61" i="44"/>
  <c r="J61" i="44" s="1"/>
  <c r="I60" i="44"/>
  <c r="J60" i="44" s="1"/>
  <c r="I59" i="44"/>
  <c r="J59" i="44" s="1"/>
  <c r="H55" i="44"/>
  <c r="I49" i="44"/>
  <c r="J49" i="44" s="1"/>
  <c r="I48" i="44"/>
  <c r="J48" i="44" s="1"/>
  <c r="I47" i="44"/>
  <c r="J47" i="44" s="1"/>
  <c r="I46" i="44"/>
  <c r="J46" i="44" s="1"/>
  <c r="S45" i="44"/>
  <c r="R45" i="44"/>
  <c r="I45" i="44"/>
  <c r="S44" i="44"/>
  <c r="R44" i="44"/>
  <c r="S43" i="44"/>
  <c r="R43" i="44"/>
  <c r="S42" i="44"/>
  <c r="R42" i="44"/>
  <c r="S41" i="44"/>
  <c r="R41" i="44"/>
  <c r="S40" i="44"/>
  <c r="R40" i="44"/>
  <c r="H40" i="44"/>
  <c r="S39" i="44"/>
  <c r="R39" i="44"/>
  <c r="I39" i="44"/>
  <c r="J39" i="44" s="1"/>
  <c r="S38" i="44"/>
  <c r="R38" i="44"/>
  <c r="I38" i="44"/>
  <c r="J38" i="44" s="1"/>
  <c r="S37" i="44"/>
  <c r="R37" i="44"/>
  <c r="I37" i="44"/>
  <c r="S36" i="44"/>
  <c r="R36" i="44"/>
  <c r="I36" i="44"/>
  <c r="J36" i="44" s="1"/>
  <c r="S35" i="44"/>
  <c r="R35" i="44"/>
  <c r="I35" i="44"/>
  <c r="J35" i="44" s="1"/>
  <c r="S34" i="44"/>
  <c r="R34" i="44"/>
  <c r="S33" i="44"/>
  <c r="R33" i="44"/>
  <c r="S32" i="44"/>
  <c r="R32" i="44"/>
  <c r="S31" i="44"/>
  <c r="R31" i="44"/>
  <c r="H31" i="44"/>
  <c r="S30" i="44"/>
  <c r="R30" i="44"/>
  <c r="S29" i="44"/>
  <c r="R29" i="44"/>
  <c r="S28" i="44"/>
  <c r="R28" i="44"/>
  <c r="S27" i="44"/>
  <c r="R27" i="44"/>
  <c r="S26" i="44"/>
  <c r="R26" i="44"/>
  <c r="S25" i="44"/>
  <c r="R25" i="44"/>
  <c r="I25" i="44"/>
  <c r="J25" i="44" s="1"/>
  <c r="S24" i="44"/>
  <c r="R24" i="44"/>
  <c r="I24" i="44"/>
  <c r="J24" i="44" s="1"/>
  <c r="S23" i="44"/>
  <c r="R23" i="44"/>
  <c r="I23" i="44"/>
  <c r="J23" i="44" s="1"/>
  <c r="S22" i="44"/>
  <c r="R22" i="44"/>
  <c r="I22" i="44"/>
  <c r="J22" i="44" s="1"/>
  <c r="S21" i="44"/>
  <c r="R21" i="44"/>
  <c r="I21" i="44"/>
  <c r="S20" i="44"/>
  <c r="R20" i="44"/>
  <c r="S19" i="44"/>
  <c r="R19" i="44"/>
  <c r="S18" i="44"/>
  <c r="R18" i="44"/>
  <c r="S17" i="44"/>
  <c r="R17" i="44"/>
  <c r="S16" i="44"/>
  <c r="R16" i="44"/>
  <c r="S15" i="44"/>
  <c r="R15" i="44"/>
  <c r="S14" i="44"/>
  <c r="R14" i="44"/>
  <c r="S13" i="44"/>
  <c r="R13" i="44"/>
  <c r="S12" i="44"/>
  <c r="R12" i="44"/>
  <c r="S11" i="44"/>
  <c r="R11" i="44"/>
  <c r="C11" i="44"/>
  <c r="S10" i="44"/>
  <c r="R10" i="44"/>
  <c r="C10" i="44"/>
  <c r="S9" i="44"/>
  <c r="R9" i="44"/>
  <c r="C9" i="44"/>
  <c r="S8" i="44"/>
  <c r="R8" i="44"/>
  <c r="C8" i="44"/>
  <c r="S7" i="44"/>
  <c r="R7" i="44"/>
  <c r="C7" i="44"/>
  <c r="S6" i="44"/>
  <c r="R6" i="44"/>
  <c r="S5" i="44"/>
  <c r="R5" i="44"/>
  <c r="S4" i="44"/>
  <c r="R4" i="44"/>
  <c r="S3" i="44"/>
  <c r="R3" i="44"/>
  <c r="C188" i="43"/>
  <c r="A188" i="43"/>
  <c r="H184" i="43"/>
  <c r="I183" i="43"/>
  <c r="J183" i="43" s="1"/>
  <c r="I182" i="43"/>
  <c r="I181" i="43"/>
  <c r="J181" i="43" s="1"/>
  <c r="I180" i="43"/>
  <c r="J180" i="43" s="1"/>
  <c r="I179" i="43"/>
  <c r="J179" i="43" s="1"/>
  <c r="H175" i="43"/>
  <c r="I169" i="43"/>
  <c r="J169" i="43" s="1"/>
  <c r="I168" i="43"/>
  <c r="J168" i="43" s="1"/>
  <c r="I167" i="43"/>
  <c r="I166" i="43"/>
  <c r="J166" i="43" s="1"/>
  <c r="I165" i="43"/>
  <c r="J165" i="43" s="1"/>
  <c r="H160" i="43"/>
  <c r="I159" i="43"/>
  <c r="J159" i="43" s="1"/>
  <c r="I158" i="43"/>
  <c r="I157" i="43"/>
  <c r="J157" i="43" s="1"/>
  <c r="I156" i="43"/>
  <c r="J156" i="43" s="1"/>
  <c r="I155" i="43"/>
  <c r="J155" i="43" s="1"/>
  <c r="H151" i="43"/>
  <c r="I145" i="43"/>
  <c r="J145" i="43" s="1"/>
  <c r="I144" i="43"/>
  <c r="J144" i="43" s="1"/>
  <c r="I143" i="43"/>
  <c r="I142" i="43"/>
  <c r="J142" i="43" s="1"/>
  <c r="I141" i="43"/>
  <c r="J141" i="43" s="1"/>
  <c r="H136" i="43"/>
  <c r="I135" i="43"/>
  <c r="J135" i="43" s="1"/>
  <c r="I134" i="43"/>
  <c r="I133" i="43"/>
  <c r="J133" i="43" s="1"/>
  <c r="I132" i="43"/>
  <c r="J132" i="43" s="1"/>
  <c r="I131" i="43"/>
  <c r="J131" i="43" s="1"/>
  <c r="H127" i="43"/>
  <c r="I121" i="43"/>
  <c r="J121" i="43" s="1"/>
  <c r="I120" i="43"/>
  <c r="J120" i="43" s="1"/>
  <c r="I119" i="43"/>
  <c r="I118" i="43"/>
  <c r="J118" i="43" s="1"/>
  <c r="I117" i="43"/>
  <c r="J117" i="43" s="1"/>
  <c r="H112" i="43"/>
  <c r="I111" i="43"/>
  <c r="J111" i="43" s="1"/>
  <c r="I110" i="43"/>
  <c r="I109" i="43"/>
  <c r="J109" i="43" s="1"/>
  <c r="I108" i="43"/>
  <c r="J108" i="43" s="1"/>
  <c r="I107" i="43"/>
  <c r="J107" i="43" s="1"/>
  <c r="H103" i="43"/>
  <c r="I97" i="43"/>
  <c r="J97" i="43" s="1"/>
  <c r="I96" i="43"/>
  <c r="J96" i="43" s="1"/>
  <c r="I95" i="43"/>
  <c r="I94" i="43"/>
  <c r="J94" i="43" s="1"/>
  <c r="I93" i="43"/>
  <c r="J93" i="43" s="1"/>
  <c r="H88" i="43"/>
  <c r="I87" i="43"/>
  <c r="J87" i="43" s="1"/>
  <c r="I86" i="43"/>
  <c r="J86" i="43" s="1"/>
  <c r="I85" i="43"/>
  <c r="J85" i="43" s="1"/>
  <c r="I84" i="43"/>
  <c r="J84" i="43" s="1"/>
  <c r="I83" i="43"/>
  <c r="J83" i="43" s="1"/>
  <c r="H79" i="43"/>
  <c r="I73" i="43"/>
  <c r="J73" i="43" s="1"/>
  <c r="I72" i="43"/>
  <c r="J72" i="43" s="1"/>
  <c r="I71" i="43"/>
  <c r="J71" i="43" s="1"/>
  <c r="I70" i="43"/>
  <c r="J70" i="43" s="1"/>
  <c r="I69" i="43"/>
  <c r="J69" i="43" s="1"/>
  <c r="H64" i="43"/>
  <c r="I63" i="43"/>
  <c r="J63" i="43" s="1"/>
  <c r="I62" i="43"/>
  <c r="I61" i="43"/>
  <c r="J61" i="43" s="1"/>
  <c r="I60" i="43"/>
  <c r="J60" i="43" s="1"/>
  <c r="I59" i="43"/>
  <c r="J59" i="43" s="1"/>
  <c r="H55" i="43"/>
  <c r="I49" i="43"/>
  <c r="J49" i="43" s="1"/>
  <c r="I48" i="43"/>
  <c r="J48" i="43" s="1"/>
  <c r="I47" i="43"/>
  <c r="J47" i="43" s="1"/>
  <c r="I46" i="43"/>
  <c r="J46" i="43" s="1"/>
  <c r="S45" i="43"/>
  <c r="R45" i="43"/>
  <c r="I45" i="43"/>
  <c r="J45" i="43" s="1"/>
  <c r="S44" i="43"/>
  <c r="R44" i="43"/>
  <c r="S43" i="43"/>
  <c r="R43" i="43"/>
  <c r="S42" i="43"/>
  <c r="R42" i="43"/>
  <c r="S41" i="43"/>
  <c r="R41" i="43"/>
  <c r="S40" i="43"/>
  <c r="R40" i="43"/>
  <c r="H40" i="43"/>
  <c r="S39" i="43"/>
  <c r="R39" i="43"/>
  <c r="I39" i="43"/>
  <c r="J39" i="43" s="1"/>
  <c r="S38" i="43"/>
  <c r="R38" i="43"/>
  <c r="I38" i="43"/>
  <c r="J38" i="43" s="1"/>
  <c r="S37" i="43"/>
  <c r="R37" i="43"/>
  <c r="I37" i="43"/>
  <c r="J37" i="43" s="1"/>
  <c r="S36" i="43"/>
  <c r="R36" i="43"/>
  <c r="I36" i="43"/>
  <c r="J36" i="43" s="1"/>
  <c r="S35" i="43"/>
  <c r="R35" i="43"/>
  <c r="I35" i="43"/>
  <c r="J35" i="43" s="1"/>
  <c r="S34" i="43"/>
  <c r="R34" i="43"/>
  <c r="S33" i="43"/>
  <c r="R33" i="43"/>
  <c r="S32" i="43"/>
  <c r="R32" i="43"/>
  <c r="S31" i="43"/>
  <c r="R31" i="43"/>
  <c r="H31" i="43"/>
  <c r="S30" i="43"/>
  <c r="R30" i="43"/>
  <c r="S29" i="43"/>
  <c r="R29" i="43"/>
  <c r="S28" i="43"/>
  <c r="R28" i="43"/>
  <c r="S27" i="43"/>
  <c r="R27" i="43"/>
  <c r="S26" i="43"/>
  <c r="R26" i="43"/>
  <c r="S25" i="43"/>
  <c r="R25" i="43"/>
  <c r="I25" i="43"/>
  <c r="J25" i="43" s="1"/>
  <c r="S24" i="43"/>
  <c r="R24" i="43"/>
  <c r="I24" i="43"/>
  <c r="J24" i="43" s="1"/>
  <c r="S23" i="43"/>
  <c r="R23" i="43"/>
  <c r="I23" i="43"/>
  <c r="J23" i="43" s="1"/>
  <c r="S22" i="43"/>
  <c r="R22" i="43"/>
  <c r="I22" i="43"/>
  <c r="J22" i="43" s="1"/>
  <c r="S21" i="43"/>
  <c r="R21" i="43"/>
  <c r="I21" i="43"/>
  <c r="J21" i="43" s="1"/>
  <c r="S20" i="43"/>
  <c r="R20" i="43"/>
  <c r="S19" i="43"/>
  <c r="R19" i="43"/>
  <c r="S18" i="43"/>
  <c r="R18" i="43"/>
  <c r="S17" i="43"/>
  <c r="R17" i="43"/>
  <c r="S16" i="43"/>
  <c r="R16" i="43"/>
  <c r="S15" i="43"/>
  <c r="R15" i="43"/>
  <c r="S14" i="43"/>
  <c r="R14" i="43"/>
  <c r="S13" i="43"/>
  <c r="R13" i="43"/>
  <c r="S12" i="43"/>
  <c r="R12" i="43"/>
  <c r="S11" i="43"/>
  <c r="R11" i="43"/>
  <c r="C11" i="43"/>
  <c r="S10" i="43"/>
  <c r="R10" i="43"/>
  <c r="C10" i="43"/>
  <c r="S9" i="43"/>
  <c r="R9" i="43"/>
  <c r="C9" i="43"/>
  <c r="S8" i="43"/>
  <c r="R8" i="43"/>
  <c r="C8" i="43"/>
  <c r="S7" i="43"/>
  <c r="R7" i="43"/>
  <c r="C7" i="43"/>
  <c r="S6" i="43"/>
  <c r="R6" i="43"/>
  <c r="S5" i="43"/>
  <c r="R5" i="43"/>
  <c r="S4" i="43"/>
  <c r="R4" i="43"/>
  <c r="S3" i="43"/>
  <c r="R3" i="43"/>
  <c r="C188" i="42"/>
  <c r="A188" i="42"/>
  <c r="H184" i="42"/>
  <c r="I183" i="42"/>
  <c r="J183" i="42" s="1"/>
  <c r="I182" i="42"/>
  <c r="I181" i="42"/>
  <c r="J181" i="42" s="1"/>
  <c r="I180" i="42"/>
  <c r="J180" i="42" s="1"/>
  <c r="I179" i="42"/>
  <c r="J179" i="42" s="1"/>
  <c r="H175" i="42"/>
  <c r="I169" i="42"/>
  <c r="J169" i="42" s="1"/>
  <c r="I168" i="42"/>
  <c r="J168" i="42" s="1"/>
  <c r="I167" i="42"/>
  <c r="I166" i="42"/>
  <c r="J166" i="42" s="1"/>
  <c r="I165" i="42"/>
  <c r="J165" i="42" s="1"/>
  <c r="H160" i="42"/>
  <c r="I159" i="42"/>
  <c r="J159" i="42" s="1"/>
  <c r="I158" i="42"/>
  <c r="I157" i="42"/>
  <c r="J157" i="42" s="1"/>
  <c r="I156" i="42"/>
  <c r="J156" i="42" s="1"/>
  <c r="I155" i="42"/>
  <c r="J155" i="42" s="1"/>
  <c r="H151" i="42"/>
  <c r="I145" i="42"/>
  <c r="J145" i="42" s="1"/>
  <c r="I144" i="42"/>
  <c r="J144" i="42" s="1"/>
  <c r="I143" i="42"/>
  <c r="I142" i="42"/>
  <c r="J142" i="42" s="1"/>
  <c r="I141" i="42"/>
  <c r="J141" i="42" s="1"/>
  <c r="H136" i="42"/>
  <c r="I135" i="42"/>
  <c r="J135" i="42" s="1"/>
  <c r="I134" i="42"/>
  <c r="I133" i="42"/>
  <c r="J133" i="42" s="1"/>
  <c r="I132" i="42"/>
  <c r="J132" i="42" s="1"/>
  <c r="I131" i="42"/>
  <c r="J131" i="42" s="1"/>
  <c r="H127" i="42"/>
  <c r="I121" i="42"/>
  <c r="J121" i="42" s="1"/>
  <c r="I120" i="42"/>
  <c r="J120" i="42" s="1"/>
  <c r="I119" i="42"/>
  <c r="I118" i="42"/>
  <c r="J118" i="42" s="1"/>
  <c r="I117" i="42"/>
  <c r="J117" i="42" s="1"/>
  <c r="H112" i="42"/>
  <c r="I111" i="42"/>
  <c r="J111" i="42" s="1"/>
  <c r="I110" i="42"/>
  <c r="I109" i="42"/>
  <c r="J109" i="42" s="1"/>
  <c r="I108" i="42"/>
  <c r="J108" i="42" s="1"/>
  <c r="I107" i="42"/>
  <c r="J107" i="42" s="1"/>
  <c r="H103" i="42"/>
  <c r="I97" i="42"/>
  <c r="J97" i="42" s="1"/>
  <c r="I96" i="42"/>
  <c r="J96" i="42" s="1"/>
  <c r="I95" i="42"/>
  <c r="I94" i="42"/>
  <c r="J94" i="42" s="1"/>
  <c r="I93" i="42"/>
  <c r="J93" i="42" s="1"/>
  <c r="H88" i="42"/>
  <c r="I87" i="42"/>
  <c r="J87" i="42" s="1"/>
  <c r="I86" i="42"/>
  <c r="I85" i="42"/>
  <c r="J85" i="42" s="1"/>
  <c r="I84" i="42"/>
  <c r="J84" i="42" s="1"/>
  <c r="I83" i="42"/>
  <c r="J83" i="42" s="1"/>
  <c r="H79" i="42"/>
  <c r="I73" i="42"/>
  <c r="J73" i="42" s="1"/>
  <c r="I72" i="42"/>
  <c r="J72" i="42" s="1"/>
  <c r="I71" i="42"/>
  <c r="I70" i="42"/>
  <c r="J70" i="42" s="1"/>
  <c r="I69" i="42"/>
  <c r="J69" i="42" s="1"/>
  <c r="H64" i="42"/>
  <c r="I63" i="42"/>
  <c r="J63" i="42" s="1"/>
  <c r="I62" i="42"/>
  <c r="I61" i="42"/>
  <c r="J61" i="42" s="1"/>
  <c r="I60" i="42"/>
  <c r="J60" i="42" s="1"/>
  <c r="I59" i="42"/>
  <c r="J59" i="42" s="1"/>
  <c r="H55" i="42"/>
  <c r="I49" i="42"/>
  <c r="J49" i="42" s="1"/>
  <c r="I48" i="42"/>
  <c r="J48" i="42" s="1"/>
  <c r="I47" i="42"/>
  <c r="J47" i="42" s="1"/>
  <c r="I46" i="42"/>
  <c r="J46" i="42" s="1"/>
  <c r="S45" i="42"/>
  <c r="R45" i="42"/>
  <c r="I45" i="42"/>
  <c r="S44" i="42"/>
  <c r="R44" i="42"/>
  <c r="S43" i="42"/>
  <c r="R43" i="42"/>
  <c r="S42" i="42"/>
  <c r="R42" i="42"/>
  <c r="S41" i="42"/>
  <c r="R41" i="42"/>
  <c r="S40" i="42"/>
  <c r="R40" i="42"/>
  <c r="H40" i="42"/>
  <c r="S39" i="42"/>
  <c r="R39" i="42"/>
  <c r="I39" i="42"/>
  <c r="J39" i="42" s="1"/>
  <c r="S38" i="42"/>
  <c r="R38" i="42"/>
  <c r="I38" i="42"/>
  <c r="J38" i="42" s="1"/>
  <c r="S37" i="42"/>
  <c r="R37" i="42"/>
  <c r="I37" i="42"/>
  <c r="J37" i="42" s="1"/>
  <c r="S36" i="42"/>
  <c r="R36" i="42"/>
  <c r="J36" i="42"/>
  <c r="I36" i="42"/>
  <c r="S35" i="42"/>
  <c r="R35" i="42"/>
  <c r="I35" i="42"/>
  <c r="J35" i="42" s="1"/>
  <c r="S34" i="42"/>
  <c r="R34" i="42"/>
  <c r="S33" i="42"/>
  <c r="R33" i="42"/>
  <c r="S32" i="42"/>
  <c r="R32" i="42"/>
  <c r="S31" i="42"/>
  <c r="R31" i="42"/>
  <c r="H31" i="42"/>
  <c r="S30" i="42"/>
  <c r="R30" i="42"/>
  <c r="S29" i="42"/>
  <c r="R29" i="42"/>
  <c r="S28" i="42"/>
  <c r="R28" i="42"/>
  <c r="S27" i="42"/>
  <c r="R27" i="42"/>
  <c r="S26" i="42"/>
  <c r="R26" i="42"/>
  <c r="S25" i="42"/>
  <c r="R25" i="42"/>
  <c r="I25" i="42"/>
  <c r="J25" i="42" s="1"/>
  <c r="S24" i="42"/>
  <c r="R24" i="42"/>
  <c r="I24" i="42"/>
  <c r="J24" i="42" s="1"/>
  <c r="S23" i="42"/>
  <c r="R23" i="42"/>
  <c r="I23" i="42"/>
  <c r="J23" i="42" s="1"/>
  <c r="S22" i="42"/>
  <c r="R22" i="42"/>
  <c r="I22" i="42"/>
  <c r="J22" i="42" s="1"/>
  <c r="S21" i="42"/>
  <c r="R21" i="42"/>
  <c r="I21" i="42"/>
  <c r="S20" i="42"/>
  <c r="R20" i="42"/>
  <c r="S19" i="42"/>
  <c r="R19" i="42"/>
  <c r="S18" i="42"/>
  <c r="R18" i="42"/>
  <c r="S17" i="42"/>
  <c r="R17" i="42"/>
  <c r="S16" i="42"/>
  <c r="R16" i="42"/>
  <c r="S15" i="42"/>
  <c r="R15" i="42"/>
  <c r="S14" i="42"/>
  <c r="R14" i="42"/>
  <c r="S13" i="42"/>
  <c r="R13" i="42"/>
  <c r="S12" i="42"/>
  <c r="R12" i="42"/>
  <c r="S11" i="42"/>
  <c r="R11" i="42"/>
  <c r="C11" i="42"/>
  <c r="S10" i="42"/>
  <c r="R10" i="42"/>
  <c r="C10" i="42"/>
  <c r="S9" i="42"/>
  <c r="R9" i="42"/>
  <c r="C9" i="42"/>
  <c r="S8" i="42"/>
  <c r="R8" i="42"/>
  <c r="C8" i="42"/>
  <c r="S7" i="42"/>
  <c r="R7" i="42"/>
  <c r="C7" i="42"/>
  <c r="S6" i="42"/>
  <c r="R6" i="42"/>
  <c r="S5" i="42"/>
  <c r="R5" i="42"/>
  <c r="S4" i="42"/>
  <c r="R4" i="42"/>
  <c r="S3" i="42"/>
  <c r="R3" i="42"/>
  <c r="C188" i="41"/>
  <c r="A188" i="41"/>
  <c r="H184" i="41"/>
  <c r="I183" i="41"/>
  <c r="J183" i="41" s="1"/>
  <c r="I182" i="41"/>
  <c r="J182" i="41" s="1"/>
  <c r="I181" i="41"/>
  <c r="J181" i="41" s="1"/>
  <c r="I180" i="41"/>
  <c r="J180" i="41" s="1"/>
  <c r="I179" i="41"/>
  <c r="J179" i="41" s="1"/>
  <c r="H175" i="41"/>
  <c r="I169" i="41"/>
  <c r="J169" i="41" s="1"/>
  <c r="I168" i="41"/>
  <c r="J168" i="41" s="1"/>
  <c r="I167" i="41"/>
  <c r="I166" i="41"/>
  <c r="J166" i="41" s="1"/>
  <c r="I165" i="41"/>
  <c r="J165" i="41" s="1"/>
  <c r="H160" i="41"/>
  <c r="I159" i="41"/>
  <c r="J159" i="41" s="1"/>
  <c r="I158" i="41"/>
  <c r="J158" i="41" s="1"/>
  <c r="I157" i="41"/>
  <c r="J157" i="41" s="1"/>
  <c r="I156" i="41"/>
  <c r="J156" i="41" s="1"/>
  <c r="I155" i="41"/>
  <c r="J155" i="41" s="1"/>
  <c r="H151" i="41"/>
  <c r="I145" i="41"/>
  <c r="J145" i="41" s="1"/>
  <c r="I144" i="41"/>
  <c r="J144" i="41" s="1"/>
  <c r="I143" i="41"/>
  <c r="I142" i="41"/>
  <c r="J142" i="41" s="1"/>
  <c r="I141" i="41"/>
  <c r="J141" i="41" s="1"/>
  <c r="H136" i="41"/>
  <c r="I135" i="41"/>
  <c r="J135" i="41" s="1"/>
  <c r="I134" i="41"/>
  <c r="I133" i="41"/>
  <c r="J133" i="41" s="1"/>
  <c r="I132" i="41"/>
  <c r="J132" i="41" s="1"/>
  <c r="I131" i="41"/>
  <c r="J131" i="41" s="1"/>
  <c r="H127" i="41"/>
  <c r="I121" i="41"/>
  <c r="J121" i="41" s="1"/>
  <c r="I120" i="41"/>
  <c r="J120" i="41" s="1"/>
  <c r="I119" i="41"/>
  <c r="I118" i="41"/>
  <c r="J118" i="41" s="1"/>
  <c r="I117" i="41"/>
  <c r="J117" i="41" s="1"/>
  <c r="H112" i="41"/>
  <c r="I111" i="41"/>
  <c r="J111" i="41" s="1"/>
  <c r="I110" i="41"/>
  <c r="I109" i="41"/>
  <c r="J109" i="41" s="1"/>
  <c r="I108" i="41"/>
  <c r="J108" i="41" s="1"/>
  <c r="I107" i="41"/>
  <c r="J107" i="41" s="1"/>
  <c r="H103" i="41"/>
  <c r="I97" i="41"/>
  <c r="J97" i="41" s="1"/>
  <c r="I96" i="41"/>
  <c r="J96" i="41" s="1"/>
  <c r="I95" i="41"/>
  <c r="I94" i="41"/>
  <c r="J94" i="41" s="1"/>
  <c r="I93" i="41"/>
  <c r="J93" i="41" s="1"/>
  <c r="H88" i="41"/>
  <c r="I87" i="41"/>
  <c r="J87" i="41" s="1"/>
  <c r="I86" i="41"/>
  <c r="J86" i="41" s="1"/>
  <c r="I85" i="41"/>
  <c r="J85" i="41" s="1"/>
  <c r="I84" i="41"/>
  <c r="J84" i="41" s="1"/>
  <c r="I83" i="41"/>
  <c r="J83" i="41" s="1"/>
  <c r="H79" i="41"/>
  <c r="I73" i="41"/>
  <c r="J73" i="41" s="1"/>
  <c r="I72" i="41"/>
  <c r="J72" i="41" s="1"/>
  <c r="I71" i="41"/>
  <c r="J71" i="41" s="1"/>
  <c r="I70" i="41"/>
  <c r="J70" i="41" s="1"/>
  <c r="I69" i="41"/>
  <c r="J69" i="41" s="1"/>
  <c r="H64" i="41"/>
  <c r="J63" i="41"/>
  <c r="I63" i="41"/>
  <c r="I62" i="41"/>
  <c r="J62" i="41" s="1"/>
  <c r="I61" i="41"/>
  <c r="J61" i="41" s="1"/>
  <c r="I60" i="41"/>
  <c r="J60" i="41" s="1"/>
  <c r="I59" i="41"/>
  <c r="J59" i="41" s="1"/>
  <c r="H55" i="41"/>
  <c r="I49" i="41"/>
  <c r="J49" i="41" s="1"/>
  <c r="I48" i="41"/>
  <c r="J48" i="41" s="1"/>
  <c r="I47" i="41"/>
  <c r="J47" i="41" s="1"/>
  <c r="I46" i="41"/>
  <c r="J46" i="41" s="1"/>
  <c r="S45" i="41"/>
  <c r="R45" i="41"/>
  <c r="I45" i="41"/>
  <c r="S44" i="41"/>
  <c r="R44" i="41"/>
  <c r="S43" i="41"/>
  <c r="R43" i="41"/>
  <c r="S42" i="41"/>
  <c r="R42" i="41"/>
  <c r="S41" i="41"/>
  <c r="R41" i="41"/>
  <c r="S40" i="41"/>
  <c r="R40" i="41"/>
  <c r="H40" i="41"/>
  <c r="S39" i="41"/>
  <c r="R39" i="41"/>
  <c r="I39" i="41"/>
  <c r="J39" i="41" s="1"/>
  <c r="S38" i="41"/>
  <c r="R38" i="41"/>
  <c r="I38" i="41"/>
  <c r="J38" i="41" s="1"/>
  <c r="S37" i="41"/>
  <c r="R37" i="41"/>
  <c r="I37" i="41"/>
  <c r="J37" i="41" s="1"/>
  <c r="S36" i="41"/>
  <c r="R36" i="41"/>
  <c r="I36" i="41"/>
  <c r="J36" i="41" s="1"/>
  <c r="S35" i="41"/>
  <c r="R35" i="41"/>
  <c r="I35" i="41"/>
  <c r="J35" i="41" s="1"/>
  <c r="S34" i="41"/>
  <c r="R34" i="41"/>
  <c r="S33" i="41"/>
  <c r="R33" i="41"/>
  <c r="S32" i="41"/>
  <c r="R32" i="41"/>
  <c r="S31" i="41"/>
  <c r="R31" i="41"/>
  <c r="H31" i="41"/>
  <c r="S30" i="41"/>
  <c r="R30" i="41"/>
  <c r="S29" i="41"/>
  <c r="R29" i="41"/>
  <c r="S28" i="41"/>
  <c r="R28" i="41"/>
  <c r="S27" i="41"/>
  <c r="R27" i="41"/>
  <c r="S26" i="41"/>
  <c r="R26" i="41"/>
  <c r="S25" i="41"/>
  <c r="R25" i="41"/>
  <c r="I25" i="41"/>
  <c r="J25" i="41" s="1"/>
  <c r="S24" i="41"/>
  <c r="R24" i="41"/>
  <c r="I24" i="41"/>
  <c r="J24" i="41" s="1"/>
  <c r="S23" i="41"/>
  <c r="R23" i="41"/>
  <c r="I23" i="41"/>
  <c r="J23" i="41" s="1"/>
  <c r="S22" i="41"/>
  <c r="R22" i="41"/>
  <c r="I22" i="41"/>
  <c r="J22" i="41" s="1"/>
  <c r="S21" i="41"/>
  <c r="R21" i="41"/>
  <c r="I21" i="41"/>
  <c r="J21" i="41" s="1"/>
  <c r="S20" i="41"/>
  <c r="R20" i="41"/>
  <c r="S19" i="41"/>
  <c r="R19" i="41"/>
  <c r="S18" i="41"/>
  <c r="R18" i="41"/>
  <c r="S17" i="41"/>
  <c r="R17" i="41"/>
  <c r="S16" i="41"/>
  <c r="R16" i="41"/>
  <c r="S15" i="41"/>
  <c r="R15" i="41"/>
  <c r="S14" i="41"/>
  <c r="R14" i="41"/>
  <c r="S13" i="41"/>
  <c r="R13" i="41"/>
  <c r="S12" i="41"/>
  <c r="R12" i="41"/>
  <c r="S11" i="41"/>
  <c r="R11" i="41"/>
  <c r="C11" i="41"/>
  <c r="S10" i="41"/>
  <c r="R10" i="41"/>
  <c r="C10" i="41"/>
  <c r="S9" i="41"/>
  <c r="R9" i="41"/>
  <c r="C9" i="41"/>
  <c r="S8" i="41"/>
  <c r="R8" i="41"/>
  <c r="C8" i="41"/>
  <c r="S7" i="41"/>
  <c r="R7" i="41"/>
  <c r="C7" i="41"/>
  <c r="S6" i="41"/>
  <c r="R6" i="41"/>
  <c r="S5" i="41"/>
  <c r="R5" i="41"/>
  <c r="S4" i="41"/>
  <c r="R4" i="41"/>
  <c r="S3" i="41"/>
  <c r="R3" i="41"/>
  <c r="C188" i="40"/>
  <c r="A188" i="40"/>
  <c r="H184" i="40"/>
  <c r="I183" i="40"/>
  <c r="J183" i="40" s="1"/>
  <c r="I182" i="40"/>
  <c r="J182" i="40" s="1"/>
  <c r="I181" i="40"/>
  <c r="J181" i="40" s="1"/>
  <c r="I180" i="40"/>
  <c r="J180" i="40" s="1"/>
  <c r="I179" i="40"/>
  <c r="J179" i="40" s="1"/>
  <c r="H175" i="40"/>
  <c r="I169" i="40"/>
  <c r="J169" i="40" s="1"/>
  <c r="I168" i="40"/>
  <c r="J168" i="40" s="1"/>
  <c r="I167" i="40"/>
  <c r="J167" i="40" s="1"/>
  <c r="I166" i="40"/>
  <c r="J166" i="40" s="1"/>
  <c r="I165" i="40"/>
  <c r="J165" i="40" s="1"/>
  <c r="H160" i="40"/>
  <c r="I159" i="40"/>
  <c r="J159" i="40" s="1"/>
  <c r="I158" i="40"/>
  <c r="J158" i="40" s="1"/>
  <c r="I157" i="40"/>
  <c r="J157" i="40" s="1"/>
  <c r="I156" i="40"/>
  <c r="J156" i="40" s="1"/>
  <c r="I155" i="40"/>
  <c r="J155" i="40" s="1"/>
  <c r="H151" i="40"/>
  <c r="I145" i="40"/>
  <c r="J145" i="40" s="1"/>
  <c r="I144" i="40"/>
  <c r="J144" i="40" s="1"/>
  <c r="I143" i="40"/>
  <c r="J143" i="40" s="1"/>
  <c r="I142" i="40"/>
  <c r="J142" i="40" s="1"/>
  <c r="I141" i="40"/>
  <c r="J141" i="40" s="1"/>
  <c r="H136" i="40"/>
  <c r="I135" i="40"/>
  <c r="J135" i="40" s="1"/>
  <c r="I134" i="40"/>
  <c r="J134" i="40" s="1"/>
  <c r="I133" i="40"/>
  <c r="J133" i="40" s="1"/>
  <c r="I132" i="40"/>
  <c r="J132" i="40" s="1"/>
  <c r="I131" i="40"/>
  <c r="J131" i="40" s="1"/>
  <c r="H127" i="40"/>
  <c r="I121" i="40"/>
  <c r="J121" i="40" s="1"/>
  <c r="I120" i="40"/>
  <c r="J120" i="40" s="1"/>
  <c r="I119" i="40"/>
  <c r="J119" i="40" s="1"/>
  <c r="I118" i="40"/>
  <c r="J118" i="40" s="1"/>
  <c r="I117" i="40"/>
  <c r="J117" i="40" s="1"/>
  <c r="H112" i="40"/>
  <c r="I111" i="40"/>
  <c r="J111" i="40" s="1"/>
  <c r="I110" i="40"/>
  <c r="J110" i="40" s="1"/>
  <c r="I109" i="40"/>
  <c r="J109" i="40" s="1"/>
  <c r="I108" i="40"/>
  <c r="J108" i="40" s="1"/>
  <c r="I107" i="40"/>
  <c r="J107" i="40" s="1"/>
  <c r="H103" i="40"/>
  <c r="I97" i="40"/>
  <c r="J97" i="40" s="1"/>
  <c r="I96" i="40"/>
  <c r="J96" i="40" s="1"/>
  <c r="I95" i="40"/>
  <c r="J95" i="40" s="1"/>
  <c r="I94" i="40"/>
  <c r="J94" i="40" s="1"/>
  <c r="I93" i="40"/>
  <c r="J93" i="40" s="1"/>
  <c r="H88" i="40"/>
  <c r="I87" i="40"/>
  <c r="J87" i="40" s="1"/>
  <c r="I86" i="40"/>
  <c r="J86" i="40" s="1"/>
  <c r="I85" i="40"/>
  <c r="J85" i="40" s="1"/>
  <c r="I84" i="40"/>
  <c r="J84" i="40" s="1"/>
  <c r="I83" i="40"/>
  <c r="J83" i="40" s="1"/>
  <c r="H79" i="40"/>
  <c r="I73" i="40"/>
  <c r="J73" i="40" s="1"/>
  <c r="I72" i="40"/>
  <c r="J72" i="40" s="1"/>
  <c r="I71" i="40"/>
  <c r="J71" i="40" s="1"/>
  <c r="I70" i="40"/>
  <c r="J70" i="40" s="1"/>
  <c r="I69" i="40"/>
  <c r="J69" i="40" s="1"/>
  <c r="H64" i="40"/>
  <c r="I63" i="40"/>
  <c r="J63" i="40" s="1"/>
  <c r="I62" i="40"/>
  <c r="J62" i="40" s="1"/>
  <c r="I61" i="40"/>
  <c r="J61" i="40" s="1"/>
  <c r="I60" i="40"/>
  <c r="J60" i="40" s="1"/>
  <c r="I59" i="40"/>
  <c r="J59" i="40" s="1"/>
  <c r="H55" i="40"/>
  <c r="I49" i="40"/>
  <c r="J49" i="40" s="1"/>
  <c r="I48" i="40"/>
  <c r="J48" i="40" s="1"/>
  <c r="I47" i="40"/>
  <c r="J47" i="40" s="1"/>
  <c r="I46" i="40"/>
  <c r="J46" i="40" s="1"/>
  <c r="S45" i="40"/>
  <c r="R45" i="40"/>
  <c r="I45" i="40"/>
  <c r="J45" i="40" s="1"/>
  <c r="S44" i="40"/>
  <c r="R44" i="40"/>
  <c r="S43" i="40"/>
  <c r="R43" i="40"/>
  <c r="S42" i="40"/>
  <c r="R42" i="40"/>
  <c r="S41" i="40"/>
  <c r="R41" i="40"/>
  <c r="S40" i="40"/>
  <c r="R40" i="40"/>
  <c r="H40" i="40"/>
  <c r="S39" i="40"/>
  <c r="R39" i="40"/>
  <c r="I39" i="40"/>
  <c r="J39" i="40" s="1"/>
  <c r="S38" i="40"/>
  <c r="R38" i="40"/>
  <c r="I38" i="40"/>
  <c r="J38" i="40" s="1"/>
  <c r="S37" i="40"/>
  <c r="R37" i="40"/>
  <c r="I37" i="40"/>
  <c r="J37" i="40" s="1"/>
  <c r="S36" i="40"/>
  <c r="R36" i="40"/>
  <c r="I36" i="40"/>
  <c r="J36" i="40" s="1"/>
  <c r="S35" i="40"/>
  <c r="R35" i="40"/>
  <c r="I35" i="40"/>
  <c r="J35" i="40" s="1"/>
  <c r="S34" i="40"/>
  <c r="R34" i="40"/>
  <c r="S33" i="40"/>
  <c r="R33" i="40"/>
  <c r="S32" i="40"/>
  <c r="R32" i="40"/>
  <c r="S31" i="40"/>
  <c r="R31" i="40"/>
  <c r="H31" i="40"/>
  <c r="S30" i="40"/>
  <c r="R30" i="40"/>
  <c r="S29" i="40"/>
  <c r="R29" i="40"/>
  <c r="S28" i="40"/>
  <c r="R28" i="40"/>
  <c r="S27" i="40"/>
  <c r="R27" i="40"/>
  <c r="S26" i="40"/>
  <c r="R26" i="40"/>
  <c r="S25" i="40"/>
  <c r="R25" i="40"/>
  <c r="I25" i="40"/>
  <c r="J25" i="40" s="1"/>
  <c r="S24" i="40"/>
  <c r="R24" i="40"/>
  <c r="I24" i="40"/>
  <c r="J24" i="40" s="1"/>
  <c r="S23" i="40"/>
  <c r="R23" i="40"/>
  <c r="I23" i="40"/>
  <c r="J23" i="40" s="1"/>
  <c r="S22" i="40"/>
  <c r="R22" i="40"/>
  <c r="I22" i="40"/>
  <c r="J22" i="40" s="1"/>
  <c r="S21" i="40"/>
  <c r="R21" i="40"/>
  <c r="I21" i="40"/>
  <c r="J21" i="40" s="1"/>
  <c r="S20" i="40"/>
  <c r="R20" i="40"/>
  <c r="S19" i="40"/>
  <c r="R19" i="40"/>
  <c r="S18" i="40"/>
  <c r="R18" i="40"/>
  <c r="S17" i="40"/>
  <c r="R17" i="40"/>
  <c r="S16" i="40"/>
  <c r="R16" i="40"/>
  <c r="S15" i="40"/>
  <c r="R15" i="40"/>
  <c r="S14" i="40"/>
  <c r="R14" i="40"/>
  <c r="S13" i="40"/>
  <c r="R13" i="40"/>
  <c r="S12" i="40"/>
  <c r="R12" i="40"/>
  <c r="S11" i="40"/>
  <c r="R11" i="40"/>
  <c r="C11" i="40"/>
  <c r="S10" i="40"/>
  <c r="R10" i="40"/>
  <c r="C10" i="40"/>
  <c r="S9" i="40"/>
  <c r="R9" i="40"/>
  <c r="C9" i="40"/>
  <c r="S8" i="40"/>
  <c r="R8" i="40"/>
  <c r="C8" i="40"/>
  <c r="S7" i="40"/>
  <c r="R7" i="40"/>
  <c r="C7" i="40"/>
  <c r="S6" i="40"/>
  <c r="R6" i="40"/>
  <c r="S5" i="40"/>
  <c r="R5" i="40"/>
  <c r="S4" i="40"/>
  <c r="R4" i="40"/>
  <c r="S3" i="40"/>
  <c r="R3" i="40"/>
  <c r="C188" i="39"/>
  <c r="A188" i="39"/>
  <c r="H184" i="39"/>
  <c r="I183" i="39"/>
  <c r="J183" i="39" s="1"/>
  <c r="I182" i="39"/>
  <c r="I181" i="39"/>
  <c r="J181" i="39" s="1"/>
  <c r="I180" i="39"/>
  <c r="J180" i="39" s="1"/>
  <c r="I179" i="39"/>
  <c r="J179" i="39" s="1"/>
  <c r="H175" i="39"/>
  <c r="I169" i="39"/>
  <c r="J169" i="39" s="1"/>
  <c r="I168" i="39"/>
  <c r="J168" i="39" s="1"/>
  <c r="I167" i="39"/>
  <c r="I166" i="39"/>
  <c r="J166" i="39" s="1"/>
  <c r="I165" i="39"/>
  <c r="J165" i="39" s="1"/>
  <c r="H160" i="39"/>
  <c r="I159" i="39"/>
  <c r="J159" i="39" s="1"/>
  <c r="I158" i="39"/>
  <c r="I157" i="39"/>
  <c r="J157" i="39" s="1"/>
  <c r="I156" i="39"/>
  <c r="J156" i="39" s="1"/>
  <c r="I155" i="39"/>
  <c r="J155" i="39" s="1"/>
  <c r="H151" i="39"/>
  <c r="I145" i="39"/>
  <c r="J145" i="39" s="1"/>
  <c r="I144" i="39"/>
  <c r="J144" i="39" s="1"/>
  <c r="I143" i="39"/>
  <c r="I142" i="39"/>
  <c r="J142" i="39" s="1"/>
  <c r="I141" i="39"/>
  <c r="J141" i="39" s="1"/>
  <c r="H136" i="39"/>
  <c r="I135" i="39"/>
  <c r="J135" i="39" s="1"/>
  <c r="I134" i="39"/>
  <c r="I133" i="39"/>
  <c r="J133" i="39" s="1"/>
  <c r="I132" i="39"/>
  <c r="J132" i="39" s="1"/>
  <c r="I131" i="39"/>
  <c r="J131" i="39" s="1"/>
  <c r="H127" i="39"/>
  <c r="I121" i="39"/>
  <c r="J121" i="39" s="1"/>
  <c r="I120" i="39"/>
  <c r="J120" i="39" s="1"/>
  <c r="I119" i="39"/>
  <c r="I118" i="39"/>
  <c r="J118" i="39" s="1"/>
  <c r="I117" i="39"/>
  <c r="J117" i="39" s="1"/>
  <c r="H112" i="39"/>
  <c r="I111" i="39"/>
  <c r="J111" i="39" s="1"/>
  <c r="I110" i="39"/>
  <c r="I109" i="39"/>
  <c r="J109" i="39" s="1"/>
  <c r="I108" i="39"/>
  <c r="J108" i="39" s="1"/>
  <c r="I107" i="39"/>
  <c r="J107" i="39" s="1"/>
  <c r="H103" i="39"/>
  <c r="I97" i="39"/>
  <c r="J97" i="39" s="1"/>
  <c r="I96" i="39"/>
  <c r="J96" i="39" s="1"/>
  <c r="I95" i="39"/>
  <c r="I94" i="39"/>
  <c r="J94" i="39" s="1"/>
  <c r="I93" i="39"/>
  <c r="J93" i="39" s="1"/>
  <c r="H88" i="39"/>
  <c r="I87" i="39"/>
  <c r="J87" i="39" s="1"/>
  <c r="I86" i="39"/>
  <c r="I85" i="39"/>
  <c r="J85" i="39" s="1"/>
  <c r="I84" i="39"/>
  <c r="J84" i="39" s="1"/>
  <c r="I83" i="39"/>
  <c r="J83" i="39" s="1"/>
  <c r="H79" i="39"/>
  <c r="I73" i="39"/>
  <c r="J73" i="39" s="1"/>
  <c r="I72" i="39"/>
  <c r="J72" i="39" s="1"/>
  <c r="I71" i="39"/>
  <c r="I70" i="39"/>
  <c r="J70" i="39" s="1"/>
  <c r="I69" i="39"/>
  <c r="J69" i="39" s="1"/>
  <c r="H64" i="39"/>
  <c r="I63" i="39"/>
  <c r="J63" i="39" s="1"/>
  <c r="I62" i="39"/>
  <c r="I61" i="39"/>
  <c r="J61" i="39" s="1"/>
  <c r="I60" i="39"/>
  <c r="J60" i="39" s="1"/>
  <c r="I59" i="39"/>
  <c r="J59" i="39" s="1"/>
  <c r="H55" i="39"/>
  <c r="I49" i="39"/>
  <c r="J49" i="39" s="1"/>
  <c r="I48" i="39"/>
  <c r="J48" i="39" s="1"/>
  <c r="I47" i="39"/>
  <c r="J47" i="39" s="1"/>
  <c r="I46" i="39"/>
  <c r="J46" i="39" s="1"/>
  <c r="S45" i="39"/>
  <c r="R45" i="39"/>
  <c r="I45" i="39"/>
  <c r="J45" i="39" s="1"/>
  <c r="S44" i="39"/>
  <c r="R44" i="39"/>
  <c r="S43" i="39"/>
  <c r="R43" i="39"/>
  <c r="S42" i="39"/>
  <c r="R42" i="39"/>
  <c r="S41" i="39"/>
  <c r="R41" i="39"/>
  <c r="S40" i="39"/>
  <c r="R40" i="39"/>
  <c r="H40" i="39"/>
  <c r="S39" i="39"/>
  <c r="R39" i="39"/>
  <c r="I39" i="39"/>
  <c r="J39" i="39" s="1"/>
  <c r="S38" i="39"/>
  <c r="R38" i="39"/>
  <c r="I38" i="39"/>
  <c r="J38" i="39" s="1"/>
  <c r="S37" i="39"/>
  <c r="R37" i="39"/>
  <c r="I37" i="39"/>
  <c r="J37" i="39" s="1"/>
  <c r="S36" i="39"/>
  <c r="R36" i="39"/>
  <c r="I36" i="39"/>
  <c r="J36" i="39" s="1"/>
  <c r="S35" i="39"/>
  <c r="R35" i="39"/>
  <c r="I35" i="39"/>
  <c r="J35" i="39" s="1"/>
  <c r="S34" i="39"/>
  <c r="R34" i="39"/>
  <c r="S33" i="39"/>
  <c r="R33" i="39"/>
  <c r="S32" i="39"/>
  <c r="R32" i="39"/>
  <c r="S31" i="39"/>
  <c r="R31" i="39"/>
  <c r="H31" i="39"/>
  <c r="S30" i="39"/>
  <c r="R30" i="39"/>
  <c r="S29" i="39"/>
  <c r="R29" i="39"/>
  <c r="S28" i="39"/>
  <c r="R28" i="39"/>
  <c r="S27" i="39"/>
  <c r="R27" i="39"/>
  <c r="S26" i="39"/>
  <c r="R26" i="39"/>
  <c r="S25" i="39"/>
  <c r="R25" i="39"/>
  <c r="I25" i="39"/>
  <c r="J25" i="39" s="1"/>
  <c r="S24" i="39"/>
  <c r="R24" i="39"/>
  <c r="I24" i="39"/>
  <c r="J24" i="39" s="1"/>
  <c r="S23" i="39"/>
  <c r="R23" i="39"/>
  <c r="I23" i="39"/>
  <c r="J23" i="39" s="1"/>
  <c r="S22" i="39"/>
  <c r="R22" i="39"/>
  <c r="I22" i="39"/>
  <c r="J22" i="39" s="1"/>
  <c r="S21" i="39"/>
  <c r="R21" i="39"/>
  <c r="I21" i="39"/>
  <c r="S20" i="39"/>
  <c r="R20" i="39"/>
  <c r="S19" i="39"/>
  <c r="R19" i="39"/>
  <c r="S18" i="39"/>
  <c r="R18" i="39"/>
  <c r="S17" i="39"/>
  <c r="R17" i="39"/>
  <c r="S16" i="39"/>
  <c r="R16" i="39"/>
  <c r="S15" i="39"/>
  <c r="R15" i="39"/>
  <c r="S14" i="39"/>
  <c r="R14" i="39"/>
  <c r="S13" i="39"/>
  <c r="R13" i="39"/>
  <c r="S12" i="39"/>
  <c r="R12" i="39"/>
  <c r="S11" i="39"/>
  <c r="R11" i="39"/>
  <c r="C11" i="39"/>
  <c r="S10" i="39"/>
  <c r="R10" i="39"/>
  <c r="C10" i="39"/>
  <c r="S9" i="39"/>
  <c r="R9" i="39"/>
  <c r="C9" i="39"/>
  <c r="S8" i="39"/>
  <c r="R8" i="39"/>
  <c r="C8" i="39"/>
  <c r="S7" i="39"/>
  <c r="R7" i="39"/>
  <c r="C7" i="39"/>
  <c r="S6" i="39"/>
  <c r="R6" i="39"/>
  <c r="S5" i="39"/>
  <c r="R5" i="39"/>
  <c r="S4" i="39"/>
  <c r="R4" i="39"/>
  <c r="S3" i="39"/>
  <c r="R3" i="39"/>
  <c r="C188" i="38"/>
  <c r="A188" i="38"/>
  <c r="H184" i="38"/>
  <c r="I183" i="38"/>
  <c r="J183" i="38" s="1"/>
  <c r="I182" i="38"/>
  <c r="J182" i="38" s="1"/>
  <c r="I181" i="38"/>
  <c r="J181" i="38" s="1"/>
  <c r="I180" i="38"/>
  <c r="J180" i="38" s="1"/>
  <c r="I179" i="38"/>
  <c r="J179" i="38" s="1"/>
  <c r="H175" i="38"/>
  <c r="I169" i="38"/>
  <c r="J169" i="38" s="1"/>
  <c r="I168" i="38"/>
  <c r="J168" i="38" s="1"/>
  <c r="I167" i="38"/>
  <c r="J167" i="38" s="1"/>
  <c r="I166" i="38"/>
  <c r="J166" i="38" s="1"/>
  <c r="I165" i="38"/>
  <c r="J165" i="38" s="1"/>
  <c r="H160" i="38"/>
  <c r="I159" i="38"/>
  <c r="J159" i="38" s="1"/>
  <c r="I158" i="38"/>
  <c r="J158" i="38" s="1"/>
  <c r="I157" i="38"/>
  <c r="J157" i="38" s="1"/>
  <c r="I156" i="38"/>
  <c r="J156" i="38" s="1"/>
  <c r="I155" i="38"/>
  <c r="J155" i="38" s="1"/>
  <c r="H151" i="38"/>
  <c r="I145" i="38"/>
  <c r="J145" i="38" s="1"/>
  <c r="I144" i="38"/>
  <c r="J144" i="38" s="1"/>
  <c r="I143" i="38"/>
  <c r="J143" i="38" s="1"/>
  <c r="I142" i="38"/>
  <c r="J142" i="38" s="1"/>
  <c r="I141" i="38"/>
  <c r="J141" i="38" s="1"/>
  <c r="H136" i="38"/>
  <c r="I135" i="38"/>
  <c r="J135" i="38" s="1"/>
  <c r="I134" i="38"/>
  <c r="J134" i="38" s="1"/>
  <c r="I133" i="38"/>
  <c r="J133" i="38" s="1"/>
  <c r="I132" i="38"/>
  <c r="J132" i="38" s="1"/>
  <c r="I131" i="38"/>
  <c r="J131" i="38" s="1"/>
  <c r="H127" i="38"/>
  <c r="I121" i="38"/>
  <c r="J121" i="38" s="1"/>
  <c r="I120" i="38"/>
  <c r="J120" i="38" s="1"/>
  <c r="I119" i="38"/>
  <c r="J119" i="38" s="1"/>
  <c r="I118" i="38"/>
  <c r="J118" i="38" s="1"/>
  <c r="I117" i="38"/>
  <c r="J117" i="38" s="1"/>
  <c r="H112" i="38"/>
  <c r="I111" i="38"/>
  <c r="J111" i="38" s="1"/>
  <c r="I110" i="38"/>
  <c r="J110" i="38" s="1"/>
  <c r="I109" i="38"/>
  <c r="J109" i="38" s="1"/>
  <c r="I108" i="38"/>
  <c r="J108" i="38" s="1"/>
  <c r="I107" i="38"/>
  <c r="J107" i="38" s="1"/>
  <c r="H103" i="38"/>
  <c r="I97" i="38"/>
  <c r="J97" i="38" s="1"/>
  <c r="I96" i="38"/>
  <c r="J96" i="38" s="1"/>
  <c r="I95" i="38"/>
  <c r="I94" i="38"/>
  <c r="J94" i="38" s="1"/>
  <c r="I93" i="38"/>
  <c r="J93" i="38" s="1"/>
  <c r="H88" i="38"/>
  <c r="I87" i="38"/>
  <c r="J87" i="38" s="1"/>
  <c r="I86" i="38"/>
  <c r="J86" i="38" s="1"/>
  <c r="I85" i="38"/>
  <c r="J85" i="38" s="1"/>
  <c r="I84" i="38"/>
  <c r="J84" i="38" s="1"/>
  <c r="I83" i="38"/>
  <c r="J83" i="38" s="1"/>
  <c r="H79" i="38"/>
  <c r="I73" i="38"/>
  <c r="J73" i="38" s="1"/>
  <c r="I72" i="38"/>
  <c r="J72" i="38" s="1"/>
  <c r="I71" i="38"/>
  <c r="J71" i="38" s="1"/>
  <c r="I70" i="38"/>
  <c r="J70" i="38" s="1"/>
  <c r="I69" i="38"/>
  <c r="J69" i="38" s="1"/>
  <c r="H64" i="38"/>
  <c r="I63" i="38"/>
  <c r="J63" i="38" s="1"/>
  <c r="I62" i="38"/>
  <c r="J62" i="38" s="1"/>
  <c r="I61" i="38"/>
  <c r="J61" i="38" s="1"/>
  <c r="I60" i="38"/>
  <c r="J60" i="38" s="1"/>
  <c r="I59" i="38"/>
  <c r="J59" i="38" s="1"/>
  <c r="H55" i="38"/>
  <c r="I49" i="38"/>
  <c r="J49" i="38" s="1"/>
  <c r="I48" i="38"/>
  <c r="J48" i="38" s="1"/>
  <c r="I47" i="38"/>
  <c r="J47" i="38" s="1"/>
  <c r="I46" i="38"/>
  <c r="J46" i="38" s="1"/>
  <c r="S45" i="38"/>
  <c r="R45" i="38"/>
  <c r="I45" i="38"/>
  <c r="S44" i="38"/>
  <c r="R44" i="38"/>
  <c r="S43" i="38"/>
  <c r="R43" i="38"/>
  <c r="S42" i="38"/>
  <c r="R42" i="38"/>
  <c r="S41" i="38"/>
  <c r="R41" i="38"/>
  <c r="S40" i="38"/>
  <c r="R40" i="38"/>
  <c r="H40" i="38"/>
  <c r="S39" i="38"/>
  <c r="R39" i="38"/>
  <c r="I39" i="38"/>
  <c r="J39" i="38" s="1"/>
  <c r="S38" i="38"/>
  <c r="R38" i="38"/>
  <c r="I38" i="38"/>
  <c r="J38" i="38" s="1"/>
  <c r="S37" i="38"/>
  <c r="R37" i="38"/>
  <c r="I37" i="38"/>
  <c r="S36" i="38"/>
  <c r="R36" i="38"/>
  <c r="I36" i="38"/>
  <c r="J36" i="38" s="1"/>
  <c r="S35" i="38"/>
  <c r="R35" i="38"/>
  <c r="I35" i="38"/>
  <c r="J35" i="38" s="1"/>
  <c r="S34" i="38"/>
  <c r="R34" i="38"/>
  <c r="S33" i="38"/>
  <c r="R33" i="38"/>
  <c r="S32" i="38"/>
  <c r="R32" i="38"/>
  <c r="S31" i="38"/>
  <c r="R31" i="38"/>
  <c r="H31" i="38"/>
  <c r="S30" i="38"/>
  <c r="R30" i="38"/>
  <c r="S29" i="38"/>
  <c r="R29" i="38"/>
  <c r="S28" i="38"/>
  <c r="R28" i="38"/>
  <c r="S27" i="38"/>
  <c r="R27" i="38"/>
  <c r="S26" i="38"/>
  <c r="R26" i="38"/>
  <c r="S25" i="38"/>
  <c r="R25" i="38"/>
  <c r="I25" i="38"/>
  <c r="J25" i="38" s="1"/>
  <c r="S24" i="38"/>
  <c r="R24" i="38"/>
  <c r="I24" i="38"/>
  <c r="J24" i="38" s="1"/>
  <c r="S23" i="38"/>
  <c r="R23" i="38"/>
  <c r="I23" i="38"/>
  <c r="J23" i="38" s="1"/>
  <c r="S22" i="38"/>
  <c r="R22" i="38"/>
  <c r="I22" i="38"/>
  <c r="J22" i="38" s="1"/>
  <c r="S21" i="38"/>
  <c r="R21" i="38"/>
  <c r="S20" i="38"/>
  <c r="R20" i="38"/>
  <c r="S19" i="38"/>
  <c r="R19" i="38"/>
  <c r="S18" i="38"/>
  <c r="R18" i="38"/>
  <c r="S17" i="38"/>
  <c r="R17" i="38"/>
  <c r="S16" i="38"/>
  <c r="R16" i="38"/>
  <c r="S15" i="38"/>
  <c r="R15" i="38"/>
  <c r="S14" i="38"/>
  <c r="R14" i="38"/>
  <c r="S13" i="38"/>
  <c r="R13" i="38"/>
  <c r="S12" i="38"/>
  <c r="R12" i="38"/>
  <c r="S11" i="38"/>
  <c r="R11" i="38"/>
  <c r="C11" i="38"/>
  <c r="S10" i="38"/>
  <c r="R10" i="38"/>
  <c r="C10" i="38"/>
  <c r="S9" i="38"/>
  <c r="R9" i="38"/>
  <c r="C9" i="38"/>
  <c r="S8" i="38"/>
  <c r="R8" i="38"/>
  <c r="C8" i="38"/>
  <c r="S7" i="38"/>
  <c r="R7" i="38"/>
  <c r="C7" i="38"/>
  <c r="S6" i="38"/>
  <c r="R6" i="38"/>
  <c r="S5" i="38"/>
  <c r="R5" i="38"/>
  <c r="S4" i="38"/>
  <c r="R4" i="38"/>
  <c r="S3" i="38"/>
  <c r="R3" i="38"/>
  <c r="C188" i="37"/>
  <c r="A188" i="37"/>
  <c r="H184" i="37"/>
  <c r="I183" i="37"/>
  <c r="J183" i="37" s="1"/>
  <c r="I182" i="37"/>
  <c r="I181" i="37"/>
  <c r="J181" i="37" s="1"/>
  <c r="I180" i="37"/>
  <c r="J180" i="37" s="1"/>
  <c r="I179" i="37"/>
  <c r="J179" i="37" s="1"/>
  <c r="H175" i="37"/>
  <c r="I169" i="37"/>
  <c r="J169" i="37" s="1"/>
  <c r="I168" i="37"/>
  <c r="J168" i="37" s="1"/>
  <c r="I167" i="37"/>
  <c r="I166" i="37"/>
  <c r="J166" i="37" s="1"/>
  <c r="I165" i="37"/>
  <c r="J165" i="37" s="1"/>
  <c r="H160" i="37"/>
  <c r="I159" i="37"/>
  <c r="J159" i="37" s="1"/>
  <c r="I158" i="37"/>
  <c r="I157" i="37"/>
  <c r="J157" i="37" s="1"/>
  <c r="I156" i="37"/>
  <c r="J156" i="37" s="1"/>
  <c r="I155" i="37"/>
  <c r="J155" i="37" s="1"/>
  <c r="H151" i="37"/>
  <c r="I145" i="37"/>
  <c r="J145" i="37" s="1"/>
  <c r="I144" i="37"/>
  <c r="J144" i="37" s="1"/>
  <c r="I143" i="37"/>
  <c r="J143" i="37" s="1"/>
  <c r="I142" i="37"/>
  <c r="J142" i="37" s="1"/>
  <c r="I141" i="37"/>
  <c r="H136" i="37"/>
  <c r="I135" i="37"/>
  <c r="J135" i="37" s="1"/>
  <c r="I134" i="37"/>
  <c r="J134" i="37" s="1"/>
  <c r="I133" i="37"/>
  <c r="J133" i="37" s="1"/>
  <c r="I132" i="37"/>
  <c r="J132" i="37" s="1"/>
  <c r="I131" i="37"/>
  <c r="J131" i="37" s="1"/>
  <c r="H127" i="37"/>
  <c r="I121" i="37"/>
  <c r="J121" i="37" s="1"/>
  <c r="I120" i="37"/>
  <c r="J120" i="37" s="1"/>
  <c r="I119" i="37"/>
  <c r="I118" i="37"/>
  <c r="J118" i="37" s="1"/>
  <c r="I117" i="37"/>
  <c r="J117" i="37" s="1"/>
  <c r="H112" i="37"/>
  <c r="I111" i="37"/>
  <c r="J111" i="37" s="1"/>
  <c r="I110" i="37"/>
  <c r="J110" i="37" s="1"/>
  <c r="I109" i="37"/>
  <c r="J109" i="37" s="1"/>
  <c r="I108" i="37"/>
  <c r="J108" i="37" s="1"/>
  <c r="I107" i="37"/>
  <c r="J107" i="37" s="1"/>
  <c r="H103" i="37"/>
  <c r="I97" i="37"/>
  <c r="J97" i="37" s="1"/>
  <c r="I96" i="37"/>
  <c r="J96" i="37" s="1"/>
  <c r="I95" i="37"/>
  <c r="I94" i="37"/>
  <c r="J94" i="37" s="1"/>
  <c r="I93" i="37"/>
  <c r="J93" i="37" s="1"/>
  <c r="H88" i="37"/>
  <c r="I87" i="37"/>
  <c r="J87" i="37" s="1"/>
  <c r="I86" i="37"/>
  <c r="J86" i="37" s="1"/>
  <c r="I85" i="37"/>
  <c r="J85" i="37" s="1"/>
  <c r="I84" i="37"/>
  <c r="J84" i="37" s="1"/>
  <c r="I83" i="37"/>
  <c r="J83" i="37" s="1"/>
  <c r="H79" i="37"/>
  <c r="I73" i="37"/>
  <c r="J73" i="37" s="1"/>
  <c r="I72" i="37"/>
  <c r="J72" i="37" s="1"/>
  <c r="I71" i="37"/>
  <c r="J71" i="37" s="1"/>
  <c r="I70" i="37"/>
  <c r="J70" i="37" s="1"/>
  <c r="I69" i="37"/>
  <c r="J69" i="37" s="1"/>
  <c r="H64" i="37"/>
  <c r="I63" i="37"/>
  <c r="J63" i="37" s="1"/>
  <c r="I62" i="37"/>
  <c r="J62" i="37" s="1"/>
  <c r="I61" i="37"/>
  <c r="J61" i="37" s="1"/>
  <c r="I60" i="37"/>
  <c r="J60" i="37" s="1"/>
  <c r="I59" i="37"/>
  <c r="J59" i="37" s="1"/>
  <c r="H55" i="37"/>
  <c r="I49" i="37"/>
  <c r="J49" i="37" s="1"/>
  <c r="I48" i="37"/>
  <c r="J48" i="37" s="1"/>
  <c r="I47" i="37"/>
  <c r="J47" i="37" s="1"/>
  <c r="I46" i="37"/>
  <c r="J46" i="37" s="1"/>
  <c r="S45" i="37"/>
  <c r="R45" i="37"/>
  <c r="I45" i="37"/>
  <c r="S44" i="37"/>
  <c r="R44" i="37"/>
  <c r="S43" i="37"/>
  <c r="R43" i="37"/>
  <c r="S42" i="37"/>
  <c r="R42" i="37"/>
  <c r="S41" i="37"/>
  <c r="R41" i="37"/>
  <c r="S40" i="37"/>
  <c r="R40" i="37"/>
  <c r="H40" i="37"/>
  <c r="S39" i="37"/>
  <c r="R39" i="37"/>
  <c r="I39" i="37"/>
  <c r="J39" i="37" s="1"/>
  <c r="S38" i="37"/>
  <c r="R38" i="37"/>
  <c r="I38" i="37"/>
  <c r="J38" i="37" s="1"/>
  <c r="S37" i="37"/>
  <c r="R37" i="37"/>
  <c r="I37" i="37"/>
  <c r="J37" i="37" s="1"/>
  <c r="S36" i="37"/>
  <c r="R36" i="37"/>
  <c r="I36" i="37"/>
  <c r="J36" i="37" s="1"/>
  <c r="S35" i="37"/>
  <c r="R35" i="37"/>
  <c r="I35" i="37"/>
  <c r="J35" i="37" s="1"/>
  <c r="S34" i="37"/>
  <c r="R34" i="37"/>
  <c r="S33" i="37"/>
  <c r="R33" i="37"/>
  <c r="S32" i="37"/>
  <c r="R32" i="37"/>
  <c r="S31" i="37"/>
  <c r="R31" i="37"/>
  <c r="H31" i="37"/>
  <c r="S30" i="37"/>
  <c r="R30" i="37"/>
  <c r="S29" i="37"/>
  <c r="R29" i="37"/>
  <c r="S28" i="37"/>
  <c r="R28" i="37"/>
  <c r="S27" i="37"/>
  <c r="R27" i="37"/>
  <c r="S26" i="37"/>
  <c r="R26" i="37"/>
  <c r="S25" i="37"/>
  <c r="R25" i="37"/>
  <c r="I25" i="37"/>
  <c r="J25" i="37" s="1"/>
  <c r="S24" i="37"/>
  <c r="R24" i="37"/>
  <c r="I24" i="37"/>
  <c r="J24" i="37" s="1"/>
  <c r="S23" i="37"/>
  <c r="R23" i="37"/>
  <c r="I23" i="37"/>
  <c r="J23" i="37" s="1"/>
  <c r="S22" i="37"/>
  <c r="R22" i="37"/>
  <c r="I22" i="37"/>
  <c r="J22" i="37" s="1"/>
  <c r="S21" i="37"/>
  <c r="R21" i="37"/>
  <c r="I21" i="37"/>
  <c r="S20" i="37"/>
  <c r="R20" i="37"/>
  <c r="S19" i="37"/>
  <c r="R19" i="37"/>
  <c r="S18" i="37"/>
  <c r="R18" i="37"/>
  <c r="S17" i="37"/>
  <c r="R17" i="37"/>
  <c r="S16" i="37"/>
  <c r="R16" i="37"/>
  <c r="S15" i="37"/>
  <c r="R15" i="37"/>
  <c r="S14" i="37"/>
  <c r="R14" i="37"/>
  <c r="S13" i="37"/>
  <c r="R13" i="37"/>
  <c r="S12" i="37"/>
  <c r="R12" i="37"/>
  <c r="S11" i="37"/>
  <c r="R11" i="37"/>
  <c r="C11" i="37"/>
  <c r="S10" i="37"/>
  <c r="R10" i="37"/>
  <c r="C10" i="37"/>
  <c r="S9" i="37"/>
  <c r="R9" i="37"/>
  <c r="C9" i="37"/>
  <c r="S8" i="37"/>
  <c r="R8" i="37"/>
  <c r="C8" i="37"/>
  <c r="S7" i="37"/>
  <c r="R7" i="37"/>
  <c r="C7" i="37"/>
  <c r="S6" i="37"/>
  <c r="R6" i="37"/>
  <c r="S5" i="37"/>
  <c r="R5" i="37"/>
  <c r="S4" i="37"/>
  <c r="R4" i="37"/>
  <c r="S3" i="37"/>
  <c r="R3" i="37"/>
  <c r="S4" i="4"/>
  <c r="S5" i="4"/>
  <c r="S6" i="4"/>
  <c r="S7" i="4"/>
  <c r="S8" i="4"/>
  <c r="S9" i="4"/>
  <c r="S10" i="4"/>
  <c r="S11" i="4"/>
  <c r="S12" i="4"/>
  <c r="S13" i="4"/>
  <c r="S14" i="4"/>
  <c r="S15" i="4"/>
  <c r="S16" i="4"/>
  <c r="S17" i="4"/>
  <c r="S18" i="4"/>
  <c r="S19" i="4"/>
  <c r="S20" i="4"/>
  <c r="S21" i="4"/>
  <c r="S22" i="4"/>
  <c r="S23" i="4"/>
  <c r="S24" i="4"/>
  <c r="S25" i="4"/>
  <c r="S26" i="4"/>
  <c r="S27" i="4"/>
  <c r="S28" i="4"/>
  <c r="S29" i="4"/>
  <c r="S30" i="4"/>
  <c r="S31" i="4"/>
  <c r="S32" i="4"/>
  <c r="S33" i="4"/>
  <c r="S34" i="4"/>
  <c r="S35" i="4"/>
  <c r="S36" i="4"/>
  <c r="S37" i="4"/>
  <c r="S38" i="4"/>
  <c r="S39" i="4"/>
  <c r="S40" i="4"/>
  <c r="S41" i="4"/>
  <c r="S42" i="4"/>
  <c r="S43" i="4"/>
  <c r="S44" i="4"/>
  <c r="S45" i="4"/>
  <c r="S3" i="4"/>
  <c r="R4" i="4"/>
  <c r="R5" i="4"/>
  <c r="R6" i="4"/>
  <c r="R7" i="4"/>
  <c r="R8" i="4"/>
  <c r="R9" i="4"/>
  <c r="R10" i="4"/>
  <c r="R11" i="4"/>
  <c r="H25" i="21" s="1"/>
  <c r="R12" i="4"/>
  <c r="R13" i="4"/>
  <c r="R14" i="4"/>
  <c r="R15" i="4"/>
  <c r="R16" i="4"/>
  <c r="R17" i="4"/>
  <c r="R18" i="4"/>
  <c r="R19" i="4"/>
  <c r="R20" i="4"/>
  <c r="R21" i="4"/>
  <c r="R22" i="4"/>
  <c r="R23" i="4"/>
  <c r="R24" i="4"/>
  <c r="R25" i="4"/>
  <c r="R26" i="4"/>
  <c r="R27" i="4"/>
  <c r="R28" i="4"/>
  <c r="R29" i="4"/>
  <c r="R30" i="4"/>
  <c r="R31" i="4"/>
  <c r="R32" i="4"/>
  <c r="R33" i="4"/>
  <c r="R34" i="4"/>
  <c r="R35" i="4"/>
  <c r="R36" i="4"/>
  <c r="R37" i="4"/>
  <c r="R38" i="4"/>
  <c r="R39" i="4"/>
  <c r="R40" i="4"/>
  <c r="R41" i="4"/>
  <c r="R42" i="4"/>
  <c r="R43" i="4"/>
  <c r="R44" i="4"/>
  <c r="R45" i="4"/>
  <c r="R3" i="4"/>
  <c r="C188" i="4"/>
  <c r="A188" i="4"/>
  <c r="I180" i="4"/>
  <c r="I181" i="4"/>
  <c r="I182" i="4"/>
  <c r="I183" i="4"/>
  <c r="I179" i="4"/>
  <c r="I156" i="4"/>
  <c r="I157" i="4"/>
  <c r="I158" i="4"/>
  <c r="I159" i="4"/>
  <c r="I155" i="4"/>
  <c r="I132" i="4"/>
  <c r="I133" i="4"/>
  <c r="I134" i="4"/>
  <c r="I135" i="4"/>
  <c r="I131" i="4"/>
  <c r="I108" i="4"/>
  <c r="I109" i="4"/>
  <c r="I110" i="4"/>
  <c r="I111" i="4"/>
  <c r="I107" i="4"/>
  <c r="I84" i="4"/>
  <c r="I85" i="4"/>
  <c r="I86" i="4"/>
  <c r="I87" i="4"/>
  <c r="I83" i="4"/>
  <c r="I60" i="4"/>
  <c r="I61" i="4"/>
  <c r="I62" i="4"/>
  <c r="I63" i="4"/>
  <c r="I59" i="4"/>
  <c r="I36" i="4"/>
  <c r="I37" i="4"/>
  <c r="I38" i="4"/>
  <c r="I39" i="4"/>
  <c r="I35" i="4"/>
  <c r="H54" i="3"/>
  <c r="H20" i="3"/>
  <c r="CD15" i="36"/>
  <c r="B9" i="36"/>
  <c r="CD14" i="36"/>
  <c r="CY5" i="36"/>
  <c r="BT14" i="21"/>
  <c r="B8" i="21"/>
  <c r="BT13" i="21"/>
  <c r="Z8" i="21"/>
  <c r="N8" i="21"/>
  <c r="CJ5" i="21"/>
  <c r="B8" i="20"/>
  <c r="B7" i="20"/>
  <c r="B6" i="20"/>
  <c r="B5" i="20"/>
  <c r="B4" i="20"/>
  <c r="O17" i="21" l="1"/>
  <c r="H17" i="21"/>
  <c r="H18" i="21"/>
  <c r="J165" i="46"/>
  <c r="J175" i="46" s="1"/>
  <c r="I175" i="46"/>
  <c r="I160" i="43"/>
  <c r="BS8" i="21"/>
  <c r="I184" i="39"/>
  <c r="BI8" i="21"/>
  <c r="J141" i="37"/>
  <c r="J151" i="37" s="1"/>
  <c r="I151" i="37"/>
  <c r="I79" i="39"/>
  <c r="I175" i="42"/>
  <c r="I64" i="45"/>
  <c r="I88" i="42"/>
  <c r="I64" i="39"/>
  <c r="I103" i="41"/>
  <c r="I127" i="45"/>
  <c r="I103" i="43"/>
  <c r="I151" i="43"/>
  <c r="I40" i="43"/>
  <c r="I40" i="38"/>
  <c r="I40" i="41"/>
  <c r="J40" i="37"/>
  <c r="I40" i="44"/>
  <c r="I40" i="39"/>
  <c r="I40" i="47"/>
  <c r="I64" i="46"/>
  <c r="I64" i="47"/>
  <c r="I64" i="43"/>
  <c r="J64" i="38"/>
  <c r="J64" i="40"/>
  <c r="I64" i="42"/>
  <c r="J88" i="37"/>
  <c r="I88" i="45"/>
  <c r="I88" i="39"/>
  <c r="J88" i="44"/>
  <c r="I88" i="46"/>
  <c r="I88" i="47"/>
  <c r="I112" i="46"/>
  <c r="J112" i="38"/>
  <c r="I112" i="47"/>
  <c r="I112" i="39"/>
  <c r="I112" i="45"/>
  <c r="I112" i="41"/>
  <c r="I112" i="43"/>
  <c r="I112" i="42"/>
  <c r="J112" i="40"/>
  <c r="J136" i="44"/>
  <c r="I136" i="46"/>
  <c r="I136" i="39"/>
  <c r="J136" i="37"/>
  <c r="I136" i="42"/>
  <c r="I136" i="41"/>
  <c r="I136" i="47"/>
  <c r="I136" i="43"/>
  <c r="I160" i="47"/>
  <c r="J160" i="40"/>
  <c r="I160" i="39"/>
  <c r="J160" i="38"/>
  <c r="I160" i="37"/>
  <c r="I160" i="46"/>
  <c r="I160" i="42"/>
  <c r="J160" i="41"/>
  <c r="J160" i="45"/>
  <c r="D188" i="46"/>
  <c r="I184" i="46"/>
  <c r="I184" i="37"/>
  <c r="I184" i="42"/>
  <c r="J184" i="45"/>
  <c r="J184" i="38"/>
  <c r="I184" i="47"/>
  <c r="J184" i="44"/>
  <c r="I184" i="43"/>
  <c r="J184" i="41"/>
  <c r="J184" i="40"/>
  <c r="I175" i="41"/>
  <c r="I175" i="45"/>
  <c r="I175" i="43"/>
  <c r="I175" i="37"/>
  <c r="I175" i="39"/>
  <c r="I151" i="42"/>
  <c r="I151" i="39"/>
  <c r="I151" i="41"/>
  <c r="I151" i="45"/>
  <c r="I127" i="37"/>
  <c r="I127" i="43"/>
  <c r="I127" i="39"/>
  <c r="D188" i="40"/>
  <c r="I127" i="42"/>
  <c r="D188" i="42"/>
  <c r="I127" i="41"/>
  <c r="I103" i="39"/>
  <c r="I103" i="37"/>
  <c r="I103" i="42"/>
  <c r="I103" i="38"/>
  <c r="I103" i="45"/>
  <c r="I79" i="42"/>
  <c r="J79" i="37"/>
  <c r="D188" i="38"/>
  <c r="D188" i="41"/>
  <c r="D188" i="47"/>
  <c r="I79" i="45"/>
  <c r="D188" i="43"/>
  <c r="D188" i="44"/>
  <c r="I55" i="41"/>
  <c r="I55" i="46"/>
  <c r="I55" i="47"/>
  <c r="I55" i="42"/>
  <c r="I55" i="38"/>
  <c r="I55" i="44"/>
  <c r="D188" i="37"/>
  <c r="D188" i="39"/>
  <c r="I55" i="37"/>
  <c r="D188" i="45"/>
  <c r="I55" i="45"/>
  <c r="I31" i="44"/>
  <c r="R46" i="42"/>
  <c r="R46" i="47"/>
  <c r="I31" i="37"/>
  <c r="S46" i="41"/>
  <c r="I31" i="38"/>
  <c r="S46" i="47"/>
  <c r="I31" i="42"/>
  <c r="R46" i="44"/>
  <c r="R46" i="43"/>
  <c r="S46" i="39"/>
  <c r="I31" i="39"/>
  <c r="J31" i="43"/>
  <c r="S46" i="44"/>
  <c r="S46" i="38"/>
  <c r="R46" i="39"/>
  <c r="R46" i="45"/>
  <c r="S46" i="45"/>
  <c r="R46" i="40"/>
  <c r="I31" i="45"/>
  <c r="R46" i="46"/>
  <c r="I31" i="47"/>
  <c r="R46" i="38"/>
  <c r="I31" i="46"/>
  <c r="S46" i="43"/>
  <c r="S46" i="40"/>
  <c r="S46" i="46"/>
  <c r="R46" i="37"/>
  <c r="S46" i="37"/>
  <c r="S46" i="42"/>
  <c r="R46" i="41"/>
  <c r="J127" i="47"/>
  <c r="J175" i="47"/>
  <c r="J79" i="47"/>
  <c r="J103" i="47"/>
  <c r="J151" i="47"/>
  <c r="J110" i="47"/>
  <c r="J112" i="47" s="1"/>
  <c r="J134" i="47"/>
  <c r="J136" i="47" s="1"/>
  <c r="J158" i="47"/>
  <c r="J160" i="47" s="1"/>
  <c r="J182" i="47"/>
  <c r="J184" i="47" s="1"/>
  <c r="J37" i="47"/>
  <c r="J40" i="47" s="1"/>
  <c r="J45" i="47"/>
  <c r="J55" i="47" s="1"/>
  <c r="I79" i="47"/>
  <c r="I103" i="47"/>
  <c r="I127" i="47"/>
  <c r="I151" i="47"/>
  <c r="J62" i="47"/>
  <c r="J64" i="47" s="1"/>
  <c r="J86" i="47"/>
  <c r="J88" i="47" s="1"/>
  <c r="J21" i="47"/>
  <c r="J31" i="47" s="1"/>
  <c r="I175" i="47"/>
  <c r="J40" i="46"/>
  <c r="J79" i="46"/>
  <c r="J127" i="46"/>
  <c r="J103" i="46"/>
  <c r="J151" i="46"/>
  <c r="J86" i="46"/>
  <c r="J88" i="46" s="1"/>
  <c r="J134" i="46"/>
  <c r="J136" i="46" s="1"/>
  <c r="J158" i="46"/>
  <c r="J160" i="46" s="1"/>
  <c r="J182" i="46"/>
  <c r="J184" i="46" s="1"/>
  <c r="I40" i="46"/>
  <c r="J21" i="46"/>
  <c r="J31" i="46" s="1"/>
  <c r="J45" i="46"/>
  <c r="J55" i="46" s="1"/>
  <c r="I79" i="46"/>
  <c r="I103" i="46"/>
  <c r="I127" i="46"/>
  <c r="I151" i="46"/>
  <c r="J62" i="46"/>
  <c r="J64" i="46" s="1"/>
  <c r="J110" i="46"/>
  <c r="J112" i="46" s="1"/>
  <c r="J112" i="45"/>
  <c r="J40" i="45"/>
  <c r="J136" i="45"/>
  <c r="J71" i="45"/>
  <c r="J79" i="45" s="1"/>
  <c r="J95" i="45"/>
  <c r="J103" i="45" s="1"/>
  <c r="J119" i="45"/>
  <c r="J127" i="45" s="1"/>
  <c r="J143" i="45"/>
  <c r="J151" i="45" s="1"/>
  <c r="J167" i="45"/>
  <c r="J175" i="45" s="1"/>
  <c r="J62" i="45"/>
  <c r="J64" i="45" s="1"/>
  <c r="J110" i="45"/>
  <c r="I40" i="45"/>
  <c r="I136" i="45"/>
  <c r="I160" i="45"/>
  <c r="I184" i="45"/>
  <c r="J86" i="45"/>
  <c r="J88" i="45" s="1"/>
  <c r="J21" i="45"/>
  <c r="J31" i="45" s="1"/>
  <c r="J45" i="45"/>
  <c r="J55" i="45" s="1"/>
  <c r="J175" i="44"/>
  <c r="J64" i="44"/>
  <c r="J127" i="44"/>
  <c r="J112" i="44"/>
  <c r="J160" i="44"/>
  <c r="J103" i="44"/>
  <c r="J151" i="44"/>
  <c r="J37" i="44"/>
  <c r="J40" i="44" s="1"/>
  <c r="J21" i="44"/>
  <c r="J31" i="44" s="1"/>
  <c r="J45" i="44"/>
  <c r="J55" i="44" s="1"/>
  <c r="I103" i="44"/>
  <c r="I127" i="44"/>
  <c r="I151" i="44"/>
  <c r="I175" i="44"/>
  <c r="I64" i="44"/>
  <c r="I88" i="44"/>
  <c r="I112" i="44"/>
  <c r="I136" i="44"/>
  <c r="I160" i="44"/>
  <c r="I184" i="44"/>
  <c r="J55" i="43"/>
  <c r="J40" i="43"/>
  <c r="J88" i="43"/>
  <c r="J79" i="43"/>
  <c r="J184" i="43"/>
  <c r="J95" i="43"/>
  <c r="J103" i="43" s="1"/>
  <c r="J167" i="43"/>
  <c r="J175" i="43" s="1"/>
  <c r="J62" i="43"/>
  <c r="J64" i="43" s="1"/>
  <c r="J110" i="43"/>
  <c r="J112" i="43" s="1"/>
  <c r="J134" i="43"/>
  <c r="J136" i="43" s="1"/>
  <c r="J158" i="43"/>
  <c r="J160" i="43" s="1"/>
  <c r="J182" i="43"/>
  <c r="I55" i="43"/>
  <c r="I79" i="43"/>
  <c r="I88" i="43"/>
  <c r="J119" i="43"/>
  <c r="J127" i="43" s="1"/>
  <c r="J143" i="43"/>
  <c r="J151" i="43" s="1"/>
  <c r="I31" i="43"/>
  <c r="J40" i="42"/>
  <c r="J62" i="42"/>
  <c r="J64" i="42" s="1"/>
  <c r="J86" i="42"/>
  <c r="J88" i="42" s="1"/>
  <c r="J110" i="42"/>
  <c r="J112" i="42" s="1"/>
  <c r="J134" i="42"/>
  <c r="J136" i="42" s="1"/>
  <c r="J158" i="42"/>
  <c r="J160" i="42" s="1"/>
  <c r="J182" i="42"/>
  <c r="J184" i="42" s="1"/>
  <c r="J21" i="42"/>
  <c r="J31" i="42" s="1"/>
  <c r="I40" i="42"/>
  <c r="J45" i="42"/>
  <c r="J55" i="42" s="1"/>
  <c r="J71" i="42"/>
  <c r="J79" i="42" s="1"/>
  <c r="J95" i="42"/>
  <c r="J103" i="42" s="1"/>
  <c r="J119" i="42"/>
  <c r="J127" i="42" s="1"/>
  <c r="J143" i="42"/>
  <c r="J151" i="42" s="1"/>
  <c r="J167" i="42"/>
  <c r="J175" i="42" s="1"/>
  <c r="J31" i="41"/>
  <c r="J64" i="41"/>
  <c r="J40" i="41"/>
  <c r="J88" i="41"/>
  <c r="J79" i="41"/>
  <c r="J119" i="41"/>
  <c r="J127" i="41" s="1"/>
  <c r="J143" i="41"/>
  <c r="J151" i="41" s="1"/>
  <c r="J167" i="41"/>
  <c r="J175" i="41" s="1"/>
  <c r="J110" i="41"/>
  <c r="J112" i="41" s="1"/>
  <c r="J134" i="41"/>
  <c r="J136" i="41" s="1"/>
  <c r="I79" i="41"/>
  <c r="I64" i="41"/>
  <c r="I160" i="41"/>
  <c r="I184" i="41"/>
  <c r="J95" i="41"/>
  <c r="J103" i="41" s="1"/>
  <c r="J45" i="41"/>
  <c r="J55" i="41" s="1"/>
  <c r="I31" i="41"/>
  <c r="I88" i="41"/>
  <c r="J175" i="40"/>
  <c r="J151" i="40"/>
  <c r="J40" i="40"/>
  <c r="J88" i="40"/>
  <c r="J55" i="40"/>
  <c r="J31" i="40"/>
  <c r="J103" i="40"/>
  <c r="J79" i="40"/>
  <c r="J127" i="40"/>
  <c r="J136" i="40"/>
  <c r="I64" i="40"/>
  <c r="I88" i="40"/>
  <c r="I112" i="40"/>
  <c r="I136" i="40"/>
  <c r="I160" i="40"/>
  <c r="I184" i="40"/>
  <c r="I55" i="40"/>
  <c r="I127" i="40"/>
  <c r="I40" i="40"/>
  <c r="I79" i="40"/>
  <c r="I103" i="40"/>
  <c r="I151" i="40"/>
  <c r="I175" i="40"/>
  <c r="I31" i="40"/>
  <c r="J40" i="39"/>
  <c r="J103" i="39"/>
  <c r="J79" i="39"/>
  <c r="J136" i="39"/>
  <c r="J55" i="39"/>
  <c r="J62" i="39"/>
  <c r="J64" i="39" s="1"/>
  <c r="J86" i="39"/>
  <c r="J88" i="39" s="1"/>
  <c r="J110" i="39"/>
  <c r="J112" i="39" s="1"/>
  <c r="J134" i="39"/>
  <c r="J158" i="39"/>
  <c r="J160" i="39" s="1"/>
  <c r="J182" i="39"/>
  <c r="J184" i="39" s="1"/>
  <c r="J71" i="39"/>
  <c r="J119" i="39"/>
  <c r="J127" i="39" s="1"/>
  <c r="J143" i="39"/>
  <c r="J151" i="39" s="1"/>
  <c r="J167" i="39"/>
  <c r="J175" i="39" s="1"/>
  <c r="I55" i="39"/>
  <c r="J21" i="39"/>
  <c r="J31" i="39" s="1"/>
  <c r="J95" i="39"/>
  <c r="J151" i="38"/>
  <c r="J88" i="38"/>
  <c r="J79" i="38"/>
  <c r="J127" i="38"/>
  <c r="J175" i="38"/>
  <c r="J136" i="38"/>
  <c r="J95" i="38"/>
  <c r="J103" i="38" s="1"/>
  <c r="J37" i="38"/>
  <c r="J40" i="38" s="1"/>
  <c r="J21" i="38"/>
  <c r="J31" i="38" s="1"/>
  <c r="J45" i="38"/>
  <c r="J55" i="38" s="1"/>
  <c r="I79" i="38"/>
  <c r="I127" i="38"/>
  <c r="I151" i="38"/>
  <c r="I175" i="38"/>
  <c r="I64" i="38"/>
  <c r="I88" i="38"/>
  <c r="I112" i="38"/>
  <c r="I136" i="38"/>
  <c r="I160" i="38"/>
  <c r="I184" i="38"/>
  <c r="J64" i="37"/>
  <c r="J112" i="37"/>
  <c r="J158" i="37"/>
  <c r="J160" i="37" s="1"/>
  <c r="J182" i="37"/>
  <c r="J184" i="37" s="1"/>
  <c r="I79" i="37"/>
  <c r="I64" i="37"/>
  <c r="I88" i="37"/>
  <c r="I112" i="37"/>
  <c r="I136" i="37"/>
  <c r="I40" i="37"/>
  <c r="J21" i="37"/>
  <c r="J31" i="37" s="1"/>
  <c r="J45" i="37"/>
  <c r="J55" i="37" s="1"/>
  <c r="J95" i="37"/>
  <c r="J103" i="37" s="1"/>
  <c r="J119" i="37"/>
  <c r="J127" i="37" s="1"/>
  <c r="J167" i="37"/>
  <c r="J175" i="37" s="1"/>
  <c r="L19" i="36" l="1"/>
  <c r="E188" i="47"/>
  <c r="M12" i="20" s="1"/>
  <c r="E188" i="46"/>
  <c r="L12" i="20" s="1"/>
  <c r="E188" i="45"/>
  <c r="K12" i="20" s="1"/>
  <c r="E188" i="44"/>
  <c r="J12" i="20" s="1"/>
  <c r="E188" i="43"/>
  <c r="E188" i="42"/>
  <c r="H12" i="20" s="1"/>
  <c r="E188" i="41"/>
  <c r="G12" i="20" s="1"/>
  <c r="E188" i="40"/>
  <c r="F12" i="20" s="1"/>
  <c r="E188" i="39"/>
  <c r="E12" i="20" s="1"/>
  <c r="E188" i="38"/>
  <c r="D12" i="20" s="1"/>
  <c r="E188" i="37"/>
  <c r="C12" i="20" s="1"/>
  <c r="AB9" i="36" l="1"/>
  <c r="O9" i="36"/>
  <c r="H184" i="4" l="1"/>
  <c r="H175" i="4"/>
  <c r="I166" i="4"/>
  <c r="I167" i="4"/>
  <c r="I168" i="4"/>
  <c r="I169" i="4"/>
  <c r="I165" i="4"/>
  <c r="H160" i="4"/>
  <c r="H151" i="4"/>
  <c r="I142" i="4"/>
  <c r="I143" i="4"/>
  <c r="I144" i="4"/>
  <c r="I145" i="4"/>
  <c r="I141" i="4"/>
  <c r="H136" i="4"/>
  <c r="H127" i="4"/>
  <c r="I118" i="4"/>
  <c r="I119" i="4"/>
  <c r="I120" i="4"/>
  <c r="I121" i="4"/>
  <c r="I117" i="4"/>
  <c r="H112" i="4"/>
  <c r="H103" i="4"/>
  <c r="I94" i="4"/>
  <c r="I95" i="4"/>
  <c r="I96" i="4"/>
  <c r="I97" i="4"/>
  <c r="I93" i="4"/>
  <c r="H88" i="4"/>
  <c r="H79" i="4"/>
  <c r="I70" i="4"/>
  <c r="I71" i="4"/>
  <c r="I72" i="4"/>
  <c r="I73" i="4"/>
  <c r="I69" i="4"/>
  <c r="H64" i="4"/>
  <c r="H55" i="4"/>
  <c r="H40" i="4"/>
  <c r="I46" i="4"/>
  <c r="I47" i="4"/>
  <c r="I48" i="4"/>
  <c r="I49" i="4"/>
  <c r="I45" i="4"/>
  <c r="I22" i="4"/>
  <c r="I23" i="4"/>
  <c r="I24" i="4"/>
  <c r="I25" i="4"/>
  <c r="H31" i="4"/>
  <c r="C8" i="4"/>
  <c r="C9" i="4"/>
  <c r="C10" i="4"/>
  <c r="C11" i="4"/>
  <c r="C7" i="4"/>
  <c r="D188" i="4" l="1"/>
  <c r="CC8" i="21" s="1"/>
  <c r="AI21" i="21"/>
  <c r="AP23" i="36" s="1"/>
  <c r="AV18" i="21"/>
  <c r="BD20" i="36" s="1"/>
  <c r="O26" i="21"/>
  <c r="T28" i="36" s="1"/>
  <c r="AI23" i="21"/>
  <c r="AP25" i="36" s="1"/>
  <c r="O22" i="21"/>
  <c r="T24" i="36" s="1"/>
  <c r="AB19" i="21"/>
  <c r="AH21" i="36" s="1"/>
  <c r="BC17" i="21"/>
  <c r="BL19" i="36" s="1"/>
  <c r="H26" i="21"/>
  <c r="L28" i="36" s="1"/>
  <c r="AB17" i="21"/>
  <c r="AH19" i="36" s="1"/>
  <c r="AI17" i="21"/>
  <c r="AP19" i="36" s="1"/>
  <c r="AB18" i="21"/>
  <c r="AH20" i="36" s="1"/>
  <c r="H23" i="21"/>
  <c r="L25" i="36" s="1"/>
  <c r="BU9" i="36"/>
  <c r="O23" i="21"/>
  <c r="T25" i="36" s="1"/>
  <c r="AI19" i="21"/>
  <c r="AP21" i="36" s="1"/>
  <c r="AI25" i="21"/>
  <c r="AP27" i="36" s="1"/>
  <c r="O25" i="21"/>
  <c r="T27" i="36" s="1"/>
  <c r="AB22" i="21"/>
  <c r="AH24" i="36" s="1"/>
  <c r="AI22" i="21"/>
  <c r="AP24" i="36" s="1"/>
  <c r="AB23" i="21"/>
  <c r="AH25" i="36" s="1"/>
  <c r="AB24" i="21"/>
  <c r="AH26" i="36" s="1"/>
  <c r="AI18" i="21"/>
  <c r="AP20" i="36" s="1"/>
  <c r="AB25" i="21"/>
  <c r="AH27" i="36" s="1"/>
  <c r="L20" i="36"/>
  <c r="H24" i="21"/>
  <c r="L26" i="36" s="1"/>
  <c r="AB20" i="21"/>
  <c r="AH22" i="36" s="1"/>
  <c r="AB26" i="21"/>
  <c r="AH28" i="36" s="1"/>
  <c r="O24" i="21"/>
  <c r="T26" i="36" s="1"/>
  <c r="AI20" i="21"/>
  <c r="AP22" i="36" s="1"/>
  <c r="AI26" i="21"/>
  <c r="AP28" i="36" s="1"/>
  <c r="O19" i="21"/>
  <c r="T21" i="36" s="1"/>
  <c r="H20" i="21"/>
  <c r="L22" i="36" s="1"/>
  <c r="O20" i="21"/>
  <c r="T22" i="36" s="1"/>
  <c r="BC18" i="21"/>
  <c r="BL20" i="36" s="1"/>
  <c r="H21" i="21"/>
  <c r="L23" i="36" s="1"/>
  <c r="O21" i="21"/>
  <c r="T23" i="36" s="1"/>
  <c r="H22" i="21"/>
  <c r="L24" i="36" s="1"/>
  <c r="AI24" i="21"/>
  <c r="AP26" i="36" s="1"/>
  <c r="CG9" i="36"/>
  <c r="O18" i="21"/>
  <c r="H19" i="21"/>
  <c r="L27" i="36"/>
  <c r="AB21" i="21"/>
  <c r="AH23" i="36" s="1"/>
  <c r="AV17" i="21"/>
  <c r="BD19" i="36" s="1"/>
  <c r="R46" i="4"/>
  <c r="S46" i="4"/>
  <c r="I136" i="4"/>
  <c r="I64" i="4"/>
  <c r="I55" i="4"/>
  <c r="I79" i="4"/>
  <c r="I31" i="4"/>
  <c r="I40" i="4"/>
  <c r="I184" i="4"/>
  <c r="I88" i="4"/>
  <c r="I127" i="4"/>
  <c r="I160" i="4"/>
  <c r="J155" i="4"/>
  <c r="I103" i="4"/>
  <c r="I151" i="4"/>
  <c r="I175" i="4"/>
  <c r="L21" i="36" l="1"/>
  <c r="BD28" i="36" s="1"/>
  <c r="AV26" i="21"/>
  <c r="T20" i="36"/>
  <c r="BC26" i="21"/>
  <c r="T19" i="36"/>
  <c r="BL28" i="36" s="1"/>
  <c r="CS9" i="36"/>
  <c r="B258" i="3"/>
  <c r="A258" i="3"/>
  <c r="H225" i="3"/>
  <c r="H226" i="3"/>
  <c r="H227" i="3"/>
  <c r="H228" i="3"/>
  <c r="I224" i="3"/>
  <c r="H191" i="3"/>
  <c r="H192" i="3"/>
  <c r="H193" i="3"/>
  <c r="H194" i="3"/>
  <c r="H157" i="3"/>
  <c r="H158" i="3"/>
  <c r="H159" i="3"/>
  <c r="H160" i="3"/>
  <c r="H123" i="3"/>
  <c r="H124" i="3"/>
  <c r="H125" i="3"/>
  <c r="H126" i="3"/>
  <c r="H122" i="3"/>
  <c r="H89" i="3"/>
  <c r="I89" i="3" s="1"/>
  <c r="H90" i="3"/>
  <c r="I90" i="3" s="1"/>
  <c r="H91" i="3"/>
  <c r="I91" i="3" s="1"/>
  <c r="H92" i="3"/>
  <c r="I92" i="3" s="1"/>
  <c r="H88" i="3"/>
  <c r="I88" i="3" s="1"/>
  <c r="H55" i="3"/>
  <c r="I55" i="3" s="1"/>
  <c r="H56" i="3"/>
  <c r="I56" i="3" s="1"/>
  <c r="H57" i="3"/>
  <c r="I57" i="3" s="1"/>
  <c r="H58" i="3"/>
  <c r="I58" i="3" s="1"/>
  <c r="I54" i="3"/>
  <c r="I20" i="3"/>
  <c r="H21" i="3"/>
  <c r="H22" i="3"/>
  <c r="H23" i="3"/>
  <c r="H24" i="3"/>
  <c r="R3" i="3"/>
  <c r="H17" i="8" s="1"/>
  <c r="S45" i="3"/>
  <c r="R45" i="3"/>
  <c r="S44" i="3"/>
  <c r="R44" i="3"/>
  <c r="S43" i="3"/>
  <c r="R43" i="3"/>
  <c r="S42" i="3"/>
  <c r="R42" i="3"/>
  <c r="S41" i="3"/>
  <c r="R41" i="3"/>
  <c r="S40" i="3"/>
  <c r="R40" i="3"/>
  <c r="S39" i="3"/>
  <c r="R39" i="3"/>
  <c r="S38" i="3"/>
  <c r="R38" i="3"/>
  <c r="S37" i="3"/>
  <c r="R37" i="3"/>
  <c r="S36" i="3"/>
  <c r="R36" i="3"/>
  <c r="S35" i="3"/>
  <c r="R35" i="3"/>
  <c r="S34" i="3"/>
  <c r="R34" i="3"/>
  <c r="S33" i="3"/>
  <c r="R33" i="3"/>
  <c r="S32" i="3"/>
  <c r="R32" i="3"/>
  <c r="S31" i="3"/>
  <c r="R31" i="3"/>
  <c r="S30" i="3"/>
  <c r="R30" i="3"/>
  <c r="S29" i="3"/>
  <c r="R29" i="3"/>
  <c r="S28" i="3"/>
  <c r="R28" i="3"/>
  <c r="S27" i="3"/>
  <c r="R27" i="3"/>
  <c r="S26" i="3"/>
  <c r="R26" i="3"/>
  <c r="S25" i="3"/>
  <c r="R25" i="3"/>
  <c r="S24" i="3"/>
  <c r="BC18" i="8" s="1"/>
  <c r="BH20" i="36" s="1"/>
  <c r="R24" i="3"/>
  <c r="AV18" i="8" s="1"/>
  <c r="AZ20" i="36" s="1"/>
  <c r="S23" i="3"/>
  <c r="BC17" i="8" s="1"/>
  <c r="BH19" i="36" s="1"/>
  <c r="R23" i="3"/>
  <c r="AV17" i="8" s="1"/>
  <c r="AZ19" i="36" s="1"/>
  <c r="S22" i="3"/>
  <c r="AI26" i="8" s="1"/>
  <c r="AL28" i="36" s="1"/>
  <c r="R22" i="3"/>
  <c r="AB26" i="8" s="1"/>
  <c r="AD28" i="36" s="1"/>
  <c r="S21" i="3"/>
  <c r="AI25" i="8" s="1"/>
  <c r="AL27" i="36" s="1"/>
  <c r="R21" i="3"/>
  <c r="AB25" i="8" s="1"/>
  <c r="AD27" i="36" s="1"/>
  <c r="S20" i="3"/>
  <c r="AI24" i="8" s="1"/>
  <c r="AL26" i="36" s="1"/>
  <c r="R20" i="3"/>
  <c r="AB24" i="8" s="1"/>
  <c r="AD26" i="36" s="1"/>
  <c r="S19" i="3"/>
  <c r="AI23" i="8" s="1"/>
  <c r="AL25" i="36" s="1"/>
  <c r="R19" i="3"/>
  <c r="AB23" i="8" s="1"/>
  <c r="AD25" i="36" s="1"/>
  <c r="S18" i="3"/>
  <c r="AI22" i="8" s="1"/>
  <c r="AL24" i="36" s="1"/>
  <c r="R18" i="3"/>
  <c r="AB22" i="8" s="1"/>
  <c r="AD24" i="36" s="1"/>
  <c r="S17" i="3"/>
  <c r="AI21" i="8" s="1"/>
  <c r="AL23" i="36" s="1"/>
  <c r="R17" i="3"/>
  <c r="AB21" i="8" s="1"/>
  <c r="AD23" i="36" s="1"/>
  <c r="S16" i="3"/>
  <c r="AI20" i="8" s="1"/>
  <c r="AL22" i="36" s="1"/>
  <c r="R16" i="3"/>
  <c r="AB20" i="8" s="1"/>
  <c r="AD22" i="36" s="1"/>
  <c r="S15" i="3"/>
  <c r="AI19" i="8" s="1"/>
  <c r="AL21" i="36" s="1"/>
  <c r="R15" i="3"/>
  <c r="AB19" i="8" s="1"/>
  <c r="AD21" i="36" s="1"/>
  <c r="S14" i="3"/>
  <c r="AI18" i="8" s="1"/>
  <c r="AL20" i="36" s="1"/>
  <c r="R14" i="3"/>
  <c r="AB18" i="8" s="1"/>
  <c r="AD20" i="36" s="1"/>
  <c r="S13" i="3"/>
  <c r="AI17" i="8" s="1"/>
  <c r="AL19" i="36" s="1"/>
  <c r="R13" i="3"/>
  <c r="S12" i="3"/>
  <c r="O26" i="8" s="1"/>
  <c r="P28" i="36" s="1"/>
  <c r="R12" i="3"/>
  <c r="H26" i="8" s="1"/>
  <c r="H28" i="36" s="1"/>
  <c r="S11" i="3"/>
  <c r="O25" i="8" s="1"/>
  <c r="P27" i="36" s="1"/>
  <c r="R11" i="3"/>
  <c r="S10" i="3"/>
  <c r="O24" i="8" s="1"/>
  <c r="P26" i="36" s="1"/>
  <c r="R10" i="3"/>
  <c r="H24" i="8" s="1"/>
  <c r="H26" i="36" s="1"/>
  <c r="S9" i="3"/>
  <c r="O23" i="8" s="1"/>
  <c r="P25" i="36" s="1"/>
  <c r="R9" i="3"/>
  <c r="H23" i="8" s="1"/>
  <c r="H25" i="36" s="1"/>
  <c r="S8" i="3"/>
  <c r="O22" i="8" s="1"/>
  <c r="P24" i="36" s="1"/>
  <c r="R8" i="3"/>
  <c r="H22" i="8" s="1"/>
  <c r="H24" i="36" s="1"/>
  <c r="S7" i="3"/>
  <c r="O21" i="8" s="1"/>
  <c r="P23" i="36" s="1"/>
  <c r="R7" i="3"/>
  <c r="H21" i="8" s="1"/>
  <c r="H23" i="36" s="1"/>
  <c r="S6" i="3"/>
  <c r="O20" i="8" s="1"/>
  <c r="P22" i="36" s="1"/>
  <c r="R6" i="3"/>
  <c r="H20" i="8" s="1"/>
  <c r="H22" i="36" s="1"/>
  <c r="S5" i="3"/>
  <c r="O19" i="8" s="1"/>
  <c r="P21" i="36" s="1"/>
  <c r="R5" i="3"/>
  <c r="H19" i="8" s="1"/>
  <c r="H21" i="36" s="1"/>
  <c r="S4" i="3"/>
  <c r="O18" i="8" s="1"/>
  <c r="P20" i="36" s="1"/>
  <c r="R4" i="3"/>
  <c r="H18" i="8" s="1"/>
  <c r="H20" i="36" s="1"/>
  <c r="S3" i="3"/>
  <c r="O17" i="8" s="1"/>
  <c r="BC26" i="8" l="1"/>
  <c r="H25" i="8"/>
  <c r="AV26" i="8" s="1"/>
  <c r="AB17" i="8"/>
  <c r="AD19" i="36" s="1"/>
  <c r="P19" i="36"/>
  <c r="BH28" i="36" s="1"/>
  <c r="H19" i="36"/>
  <c r="S46" i="3"/>
  <c r="R46" i="3"/>
  <c r="H27" i="36" l="1"/>
  <c r="AZ28" i="36" s="1"/>
  <c r="G50" i="3"/>
  <c r="I21" i="3"/>
  <c r="I22" i="3"/>
  <c r="I23" i="3"/>
  <c r="I24" i="3"/>
  <c r="G84" i="3"/>
  <c r="G118" i="3"/>
  <c r="G152" i="3"/>
  <c r="I123" i="3"/>
  <c r="I124" i="3"/>
  <c r="I125" i="3"/>
  <c r="I126" i="3"/>
  <c r="I122" i="3"/>
  <c r="G186" i="3"/>
  <c r="I158" i="3"/>
  <c r="I159" i="3"/>
  <c r="I157" i="3"/>
  <c r="I160" i="3"/>
  <c r="I192" i="3"/>
  <c r="I193" i="3"/>
  <c r="I194" i="3"/>
  <c r="I191" i="3"/>
  <c r="I190" i="3"/>
  <c r="I225" i="3"/>
  <c r="I226" i="3"/>
  <c r="I227" i="3"/>
  <c r="I228" i="3"/>
  <c r="G220" i="3"/>
  <c r="G254" i="3"/>
  <c r="B7" i="3"/>
  <c r="B8" i="3"/>
  <c r="C258" i="3" l="1"/>
  <c r="H186" i="3"/>
  <c r="H118" i="3"/>
  <c r="I84" i="3"/>
  <c r="H84" i="3"/>
  <c r="I156" i="3"/>
  <c r="H152" i="3"/>
  <c r="H254" i="3"/>
  <c r="I186" i="3"/>
  <c r="I50" i="3"/>
  <c r="H50" i="3"/>
  <c r="H220" i="3"/>
  <c r="I118" i="3"/>
  <c r="I254" i="3"/>
  <c r="I220" i="3"/>
  <c r="J183" i="4"/>
  <c r="J181" i="4"/>
  <c r="J180" i="4"/>
  <c r="J179" i="4"/>
  <c r="J159" i="4"/>
  <c r="J158" i="4"/>
  <c r="J157" i="4"/>
  <c r="J156" i="4"/>
  <c r="J160" i="4" s="1"/>
  <c r="J135" i="4"/>
  <c r="J134" i="4"/>
  <c r="J133" i="4"/>
  <c r="J132" i="4"/>
  <c r="J131" i="4"/>
  <c r="J111" i="4"/>
  <c r="J110" i="4"/>
  <c r="J109" i="4"/>
  <c r="J107" i="4"/>
  <c r="J87" i="4"/>
  <c r="J86" i="4"/>
  <c r="J85" i="4"/>
  <c r="J84" i="4"/>
  <c r="J63" i="4"/>
  <c r="J62" i="4"/>
  <c r="J61" i="4"/>
  <c r="J60" i="4"/>
  <c r="J35" i="4"/>
  <c r="J39" i="4"/>
  <c r="J38" i="4"/>
  <c r="J37" i="4"/>
  <c r="J36" i="4"/>
  <c r="J21" i="4"/>
  <c r="Z8" i="8"/>
  <c r="N8" i="8"/>
  <c r="J136" i="4" l="1"/>
  <c r="J108" i="4"/>
  <c r="J112" i="4" s="1"/>
  <c r="I112" i="4"/>
  <c r="J40" i="4"/>
  <c r="J182" i="4"/>
  <c r="J184" i="4" s="1"/>
  <c r="J83" i="4"/>
  <c r="J88" i="4" s="1"/>
  <c r="J59" i="4"/>
  <c r="J64" i="4" s="1"/>
  <c r="BI8" i="8" l="1"/>
  <c r="BO9" i="36" s="1"/>
  <c r="J226" i="3"/>
  <c r="J227" i="3"/>
  <c r="J228" i="3"/>
  <c r="J192" i="3"/>
  <c r="J193" i="3"/>
  <c r="J194" i="3"/>
  <c r="J158" i="3"/>
  <c r="J159" i="3"/>
  <c r="J160" i="3"/>
  <c r="J124" i="3"/>
  <c r="J125" i="3"/>
  <c r="J90" i="3"/>
  <c r="J91" i="3"/>
  <c r="J92" i="3"/>
  <c r="J88" i="3"/>
  <c r="J55" i="3"/>
  <c r="J56" i="3"/>
  <c r="J57" i="3"/>
  <c r="J58" i="3"/>
  <c r="J22" i="3"/>
  <c r="J23" i="3"/>
  <c r="J24" i="3"/>
  <c r="J169" i="4"/>
  <c r="J168" i="4"/>
  <c r="J167" i="4"/>
  <c r="J166" i="4"/>
  <c r="J165" i="4"/>
  <c r="J145" i="4"/>
  <c r="J144" i="4"/>
  <c r="J143" i="4"/>
  <c r="J142" i="4"/>
  <c r="J121" i="4"/>
  <c r="J120" i="4"/>
  <c r="J119" i="4"/>
  <c r="J118" i="4"/>
  <c r="J97" i="4"/>
  <c r="J96" i="4"/>
  <c r="J95" i="4"/>
  <c r="J94" i="4"/>
  <c r="J73" i="4"/>
  <c r="J72" i="4"/>
  <c r="J71" i="4"/>
  <c r="J70" i="4"/>
  <c r="J49" i="4"/>
  <c r="J48" i="4"/>
  <c r="J47" i="4"/>
  <c r="J46" i="4"/>
  <c r="J25" i="4"/>
  <c r="J24" i="4"/>
  <c r="J22" i="4"/>
  <c r="J225" i="3"/>
  <c r="J89" i="3"/>
  <c r="J21" i="3"/>
  <c r="B11" i="3"/>
  <c r="B10" i="3"/>
  <c r="B9" i="3"/>
  <c r="J175" i="4" l="1"/>
  <c r="J118" i="3"/>
  <c r="J122" i="3"/>
  <c r="CG8" i="8"/>
  <c r="CM9" i="36" s="1"/>
  <c r="BU8" i="8"/>
  <c r="CA9" i="36" s="1"/>
  <c r="J126" i="3"/>
  <c r="J93" i="4"/>
  <c r="J103" i="4" s="1"/>
  <c r="J23" i="4"/>
  <c r="J31" i="4" s="1"/>
  <c r="J190" i="3"/>
  <c r="J220" i="3" s="1"/>
  <c r="J141" i="4"/>
  <c r="J151" i="4" s="1"/>
  <c r="J224" i="3"/>
  <c r="J117" i="4"/>
  <c r="J127" i="4" s="1"/>
  <c r="J191" i="3"/>
  <c r="J157" i="3"/>
  <c r="J156" i="3"/>
  <c r="J186" i="3" s="1"/>
  <c r="J69" i="4"/>
  <c r="J79" i="4" s="1"/>
  <c r="J45" i="4"/>
  <c r="J55" i="4" s="1"/>
  <c r="J123" i="3"/>
  <c r="E188" i="4" l="1"/>
  <c r="CM8" i="21" s="1"/>
  <c r="I152" i="3"/>
  <c r="D258" i="3" s="1"/>
  <c r="J152" i="3"/>
  <c r="J254" i="3"/>
  <c r="J54" i="3"/>
  <c r="J84" i="3" s="1"/>
  <c r="J20" i="3"/>
  <c r="J50" i="3" s="1"/>
  <c r="E258" i="3" l="1"/>
  <c r="CS8" i="8" s="1"/>
  <c r="B12" i="20"/>
  <c r="CW8" i="21"/>
  <c r="D13" i="20" l="1"/>
  <c r="D14" i="20" s="1"/>
  <c r="M13" i="20"/>
  <c r="M14" i="20" s="1"/>
  <c r="G13" i="20"/>
  <c r="G14" i="20" s="1"/>
  <c r="I13" i="20"/>
  <c r="I14" i="20" s="1"/>
  <c r="K13" i="20"/>
  <c r="K14" i="20" s="1"/>
  <c r="B13" i="20"/>
  <c r="B14" i="20" s="1"/>
  <c r="E13" i="20"/>
  <c r="E14" i="20" s="1"/>
  <c r="J13" i="20"/>
  <c r="J14" i="20" s="1"/>
  <c r="C13" i="20"/>
  <c r="C14" i="20" s="1"/>
  <c r="F13" i="20"/>
  <c r="F14" i="20" s="1"/>
  <c r="H13" i="20"/>
  <c r="H14" i="20" s="1"/>
  <c r="L13" i="20"/>
  <c r="L14" i="20" s="1"/>
  <c r="DE8" i="8"/>
  <c r="DK9" i="36" s="1"/>
  <c r="CY9" i="36"/>
  <c r="DE9" i="36"/>
  <c r="DQ9" i="36"/>
  <c r="F258" i="3"/>
</calcChain>
</file>

<file path=xl/sharedStrings.xml><?xml version="1.0" encoding="utf-8"?>
<sst xmlns="http://schemas.openxmlformats.org/spreadsheetml/2006/main" count="2833" uniqueCount="233">
  <si>
    <t>基 本 情 報 入 力 シ ー ト</t>
    <phoneticPr fontId="3"/>
  </si>
  <si>
    <t>1.基本情報</t>
    <rPh sb="2" eb="6">
      <t>キホンジョウホウ</t>
    </rPh>
    <phoneticPr fontId="3"/>
  </si>
  <si>
    <t>事業者</t>
    <phoneticPr fontId="3"/>
  </si>
  <si>
    <t>フリガナ</t>
    <phoneticPr fontId="3"/>
  </si>
  <si>
    <t>名称</t>
    <rPh sb="0" eb="2">
      <t>メイショウ</t>
    </rPh>
    <phoneticPr fontId="3"/>
  </si>
  <si>
    <t>事業者
所在地</t>
    <rPh sb="0" eb="3">
      <t>ジギョウシャ</t>
    </rPh>
    <rPh sb="4" eb="7">
      <t>ショザイチ</t>
    </rPh>
    <phoneticPr fontId="3"/>
  </si>
  <si>
    <t>〒</t>
    <phoneticPr fontId="3"/>
  </si>
  <si>
    <t>-</t>
    <phoneticPr fontId="7"/>
  </si>
  <si>
    <t>住所１（番地・住居番号まで）</t>
    <rPh sb="0" eb="2">
      <t>ジュウショ</t>
    </rPh>
    <rPh sb="4" eb="6">
      <t>バンチ</t>
    </rPh>
    <rPh sb="7" eb="9">
      <t>ジュウキョ</t>
    </rPh>
    <rPh sb="9" eb="11">
      <t>バンゴウ</t>
    </rPh>
    <phoneticPr fontId="3"/>
  </si>
  <si>
    <t>住所２（建物名等）</t>
    <rPh sb="0" eb="2">
      <t>ジュウショ</t>
    </rPh>
    <rPh sb="4" eb="6">
      <t>タテモノ</t>
    </rPh>
    <rPh sb="6" eb="7">
      <t>メイ</t>
    </rPh>
    <rPh sb="7" eb="8">
      <t>トウ</t>
    </rPh>
    <phoneticPr fontId="3"/>
  </si>
  <si>
    <t>事業者
代表者</t>
    <phoneticPr fontId="7"/>
  </si>
  <si>
    <t>職名</t>
    <rPh sb="0" eb="2">
      <t>ショクメイ</t>
    </rPh>
    <phoneticPr fontId="7"/>
  </si>
  <si>
    <t>氏名</t>
    <rPh sb="0" eb="2">
      <t>シメイ</t>
    </rPh>
    <phoneticPr fontId="7"/>
  </si>
  <si>
    <t>法人番号</t>
    <rPh sb="0" eb="4">
      <t>ホウジンバンゴウ</t>
    </rPh>
    <phoneticPr fontId="3"/>
  </si>
  <si>
    <t>書類作成
担当者</t>
    <phoneticPr fontId="7"/>
  </si>
  <si>
    <t>フリガナ</t>
    <phoneticPr fontId="7"/>
  </si>
  <si>
    <t>連絡先</t>
    <phoneticPr fontId="7"/>
  </si>
  <si>
    <t>電話番号</t>
    <rPh sb="0" eb="2">
      <t>デンワ</t>
    </rPh>
    <rPh sb="2" eb="4">
      <t>バンゴウ</t>
    </rPh>
    <phoneticPr fontId="7"/>
  </si>
  <si>
    <t>E-mail</t>
    <phoneticPr fontId="7"/>
  </si>
  <si>
    <t>事業所名</t>
    <rPh sb="0" eb="3">
      <t>ジギョウショ</t>
    </rPh>
    <rPh sb="3" eb="4">
      <t>メイ</t>
    </rPh>
    <phoneticPr fontId="3"/>
  </si>
  <si>
    <t>事業所所在地</t>
    <rPh sb="0" eb="3">
      <t>ジギョウショ</t>
    </rPh>
    <rPh sb="3" eb="6">
      <t>ショザイチ</t>
    </rPh>
    <phoneticPr fontId="3"/>
  </si>
  <si>
    <t>サービス種別</t>
    <rPh sb="4" eb="6">
      <t>シュベツ</t>
    </rPh>
    <phoneticPr fontId="3"/>
  </si>
  <si>
    <t>訪問介護</t>
    <rPh sb="0" eb="4">
      <t>ホウモンカイゴ</t>
    </rPh>
    <phoneticPr fontId="3"/>
  </si>
  <si>
    <t>地域名</t>
    <rPh sb="0" eb="2">
      <t>チイキ</t>
    </rPh>
    <rPh sb="2" eb="3">
      <t>メイ</t>
    </rPh>
    <phoneticPr fontId="3"/>
  </si>
  <si>
    <t>特別地域加算対象地域一覧</t>
    <rPh sb="0" eb="2">
      <t>トクベツ</t>
    </rPh>
    <rPh sb="2" eb="4">
      <t>チイキ</t>
    </rPh>
    <rPh sb="4" eb="6">
      <t>カサン</t>
    </rPh>
    <rPh sb="6" eb="10">
      <t>タイショウチイキ</t>
    </rPh>
    <rPh sb="10" eb="12">
      <t>イチラン</t>
    </rPh>
    <phoneticPr fontId="3"/>
  </si>
  <si>
    <t>令和　　　年　　　月　　　日</t>
    <phoneticPr fontId="3"/>
  </si>
  <si>
    <t>1.事業所情報</t>
    <rPh sb="2" eb="5">
      <t>ジギョウショ</t>
    </rPh>
    <rPh sb="5" eb="7">
      <t>ジョウホウ</t>
    </rPh>
    <phoneticPr fontId="3"/>
  </si>
  <si>
    <t>加算区分</t>
    <rPh sb="0" eb="4">
      <t>カサンクブン</t>
    </rPh>
    <phoneticPr fontId="3"/>
  </si>
  <si>
    <t>通常規模型リハビリテーション費</t>
    <phoneticPr fontId="3"/>
  </si>
  <si>
    <t>（7）所要時間7時間以上8時間未満の場合</t>
    <rPh sb="3" eb="5">
      <t>ショヨウ</t>
    </rPh>
    <rPh sb="5" eb="7">
      <t>ジカン</t>
    </rPh>
    <rPh sb="8" eb="12">
      <t>ジカンイジョウ</t>
    </rPh>
    <rPh sb="13" eb="17">
      <t>ジカンミマン</t>
    </rPh>
    <rPh sb="18" eb="20">
      <t>バアイ</t>
    </rPh>
    <phoneticPr fontId="3"/>
  </si>
  <si>
    <t>（3）所要時間3時間以上4時間未満の場合</t>
    <rPh sb="3" eb="5">
      <t>ショヨウ</t>
    </rPh>
    <rPh sb="5" eb="7">
      <t>ジカン</t>
    </rPh>
    <rPh sb="8" eb="12">
      <t>ジカンイジョウ</t>
    </rPh>
    <rPh sb="13" eb="17">
      <t>ジカンミマン</t>
    </rPh>
    <rPh sb="18" eb="20">
      <t>バアイ</t>
    </rPh>
    <phoneticPr fontId="3"/>
  </si>
  <si>
    <t>（6）所要時間6時間以上7時間未満の場合</t>
    <rPh sb="3" eb="5">
      <t>ショヨウ</t>
    </rPh>
    <rPh sb="5" eb="7">
      <t>ジカン</t>
    </rPh>
    <rPh sb="8" eb="12">
      <t>ジカンイジョウ</t>
    </rPh>
    <rPh sb="13" eb="17">
      <t>ジカンミマン</t>
    </rPh>
    <rPh sb="18" eb="20">
      <t>バアイ</t>
    </rPh>
    <phoneticPr fontId="3"/>
  </si>
  <si>
    <t>地区名</t>
    <rPh sb="0" eb="2">
      <t>チク</t>
    </rPh>
    <rPh sb="2" eb="3">
      <t>メイ</t>
    </rPh>
    <phoneticPr fontId="3"/>
  </si>
  <si>
    <t>要介護度</t>
    <rPh sb="0" eb="3">
      <t>ヨウカイゴ</t>
    </rPh>
    <rPh sb="3" eb="4">
      <t>ド</t>
    </rPh>
    <phoneticPr fontId="3"/>
  </si>
  <si>
    <t>月間予定回数
(月平均回数)</t>
    <rPh sb="9" eb="11">
      <t>ヘイキン</t>
    </rPh>
    <rPh sb="11" eb="13">
      <t>カイスウ</t>
    </rPh>
    <phoneticPr fontId="3"/>
  </si>
  <si>
    <t>基本報酬
（月単位数）</t>
    <rPh sb="6" eb="7">
      <t>ツキ</t>
    </rPh>
    <rPh sb="7" eb="9">
      <t>タンイ</t>
    </rPh>
    <rPh sb="9" eb="10">
      <t>スウ</t>
    </rPh>
    <phoneticPr fontId="3"/>
  </si>
  <si>
    <t>①要介護1</t>
    <rPh sb="1" eb="4">
      <t>ヨウカイゴ</t>
    </rPh>
    <phoneticPr fontId="3"/>
  </si>
  <si>
    <t>④要介護4</t>
    <rPh sb="1" eb="4">
      <t>ヨウカイゴ</t>
    </rPh>
    <phoneticPr fontId="3"/>
  </si>
  <si>
    <t>合計</t>
    <rPh sb="0" eb="2">
      <t>ゴウケイ</t>
    </rPh>
    <phoneticPr fontId="3"/>
  </si>
  <si>
    <t>（2）所要時間2時間以上3時間未満の場合</t>
  </si>
  <si>
    <t>（3）所要時間3時間以上4時間未満の場合</t>
  </si>
  <si>
    <t>（4）所要時間4時間以上5時間未満の場合</t>
  </si>
  <si>
    <t>（5）所要時間5時間以上6時間未満の場合</t>
  </si>
  <si>
    <t>（6）所要時間6時間以上7時間未満の場合</t>
  </si>
  <si>
    <t>（7）所要時間7時間以上8時間未満の場合</t>
  </si>
  <si>
    <t>3.集計</t>
    <rPh sb="2" eb="4">
      <t>シュウケイ</t>
    </rPh>
    <phoneticPr fontId="3"/>
  </si>
  <si>
    <t>対象地区数</t>
    <rPh sb="0" eb="2">
      <t>タイショウ</t>
    </rPh>
    <rPh sb="2" eb="5">
      <t>チクスウ</t>
    </rPh>
    <phoneticPr fontId="3"/>
  </si>
  <si>
    <t>対象者数</t>
    <rPh sb="0" eb="3">
      <t>タイショウシャ</t>
    </rPh>
    <rPh sb="3" eb="4">
      <t>スウ</t>
    </rPh>
    <phoneticPr fontId="3"/>
  </si>
  <si>
    <t>（1）所要時間1時間以上2時間未満の場合</t>
  </si>
  <si>
    <t>被保険者番号</t>
    <rPh sb="0" eb="4">
      <t>ヒホケンシャ</t>
    </rPh>
    <rPh sb="4" eb="6">
      <t>バンゴウ</t>
    </rPh>
    <phoneticPr fontId="3"/>
  </si>
  <si>
    <t>サービス
提供回数</t>
    <phoneticPr fontId="3"/>
  </si>
  <si>
    <t>被保険者氏名</t>
  </si>
  <si>
    <t>通所リハビリテーション費</t>
    <phoneticPr fontId="3"/>
  </si>
  <si>
    <t>介護度</t>
    <rPh sb="0" eb="3">
      <t>カイゴド</t>
    </rPh>
    <phoneticPr fontId="3"/>
  </si>
  <si>
    <t>イ　通常規模型リハビリテーション費</t>
    <rPh sb="2" eb="4">
      <t>ツウジョウ</t>
    </rPh>
    <rPh sb="4" eb="6">
      <t>キボ</t>
    </rPh>
    <rPh sb="6" eb="7">
      <t>ガタ</t>
    </rPh>
    <rPh sb="16" eb="17">
      <t>ヒ</t>
    </rPh>
    <phoneticPr fontId="3"/>
  </si>
  <si>
    <t>ロ　大型規模型リハビリテーション費</t>
    <rPh sb="2" eb="4">
      <t>オオガタ</t>
    </rPh>
    <rPh sb="4" eb="6">
      <t>キボ</t>
    </rPh>
    <rPh sb="6" eb="7">
      <t>ガタ</t>
    </rPh>
    <rPh sb="16" eb="17">
      <t>ヒ</t>
    </rPh>
    <phoneticPr fontId="3"/>
  </si>
  <si>
    <t>②要介護2</t>
    <rPh sb="1" eb="4">
      <t>ヨウカイゴ</t>
    </rPh>
    <phoneticPr fontId="3"/>
  </si>
  <si>
    <t>③要介護3</t>
    <rPh sb="1" eb="4">
      <t>ヨウカイゴ</t>
    </rPh>
    <phoneticPr fontId="3"/>
  </si>
  <si>
    <t>サービス提供時間</t>
    <rPh sb="4" eb="8">
      <t>テイキョウジカン</t>
    </rPh>
    <phoneticPr fontId="3"/>
  </si>
  <si>
    <t>⑤要介護5</t>
    <rPh sb="1" eb="4">
      <t>ヨウカイゴ</t>
    </rPh>
    <phoneticPr fontId="3"/>
  </si>
  <si>
    <t>（1）所要時間1時間以上2時間未満の場合</t>
    <rPh sb="3" eb="5">
      <t>ショヨウ</t>
    </rPh>
    <rPh sb="5" eb="7">
      <t>ジカン</t>
    </rPh>
    <rPh sb="8" eb="12">
      <t>ジカンイジョウ</t>
    </rPh>
    <rPh sb="13" eb="17">
      <t>ジカンミマン</t>
    </rPh>
    <rPh sb="18" eb="20">
      <t>バアイ</t>
    </rPh>
    <phoneticPr fontId="3"/>
  </si>
  <si>
    <t>（2）所要時間2時間以上3時間未満の場合</t>
    <rPh sb="3" eb="5">
      <t>ショヨウ</t>
    </rPh>
    <rPh sb="5" eb="7">
      <t>ジカン</t>
    </rPh>
    <rPh sb="8" eb="12">
      <t>ジカンイジョウ</t>
    </rPh>
    <rPh sb="13" eb="17">
      <t>ジカンミマン</t>
    </rPh>
    <rPh sb="18" eb="20">
      <t>バアイ</t>
    </rPh>
    <phoneticPr fontId="3"/>
  </si>
  <si>
    <t>（4）所要時間4時間以上5時間未満の場合</t>
    <rPh sb="3" eb="5">
      <t>ショヨウ</t>
    </rPh>
    <rPh sb="5" eb="7">
      <t>ジカン</t>
    </rPh>
    <rPh sb="8" eb="12">
      <t>ジカンイジョウ</t>
    </rPh>
    <rPh sb="13" eb="17">
      <t>ジカンミマン</t>
    </rPh>
    <rPh sb="18" eb="20">
      <t>バアイ</t>
    </rPh>
    <phoneticPr fontId="3"/>
  </si>
  <si>
    <t>（5）所要時間5時間以上6時間未満の場合</t>
    <rPh sb="3" eb="5">
      <t>ショヨウ</t>
    </rPh>
    <rPh sb="5" eb="7">
      <t>ジカン</t>
    </rPh>
    <rPh sb="8" eb="12">
      <t>ジカンイジョウ</t>
    </rPh>
    <rPh sb="13" eb="17">
      <t>ジカンミマン</t>
    </rPh>
    <rPh sb="18" eb="20">
      <t>バアイ</t>
    </rPh>
    <phoneticPr fontId="3"/>
  </si>
  <si>
    <t>イ　通常規模型リハビリテーション費</t>
  </si>
  <si>
    <t>ロ　大型規模型リハビリテーション費</t>
  </si>
  <si>
    <t>（2）所要時間2時間以上3時間未満の場合</t>
    <phoneticPr fontId="3"/>
  </si>
  <si>
    <t>（6）所要時間8時間以上9時間未満の場合</t>
    <rPh sb="3" eb="5">
      <t>ショヨウ</t>
    </rPh>
    <rPh sb="5" eb="7">
      <t>ジカン</t>
    </rPh>
    <rPh sb="8" eb="12">
      <t>ジカンイジョウ</t>
    </rPh>
    <rPh sb="13" eb="17">
      <t>ジカンミマン</t>
    </rPh>
    <rPh sb="18" eb="20">
      <t>バアイ</t>
    </rPh>
    <phoneticPr fontId="3"/>
  </si>
  <si>
    <t>対象区分</t>
    <rPh sb="0" eb="2">
      <t>タイショウ</t>
    </rPh>
    <rPh sb="2" eb="4">
      <t>クブン</t>
    </rPh>
    <phoneticPr fontId="3"/>
  </si>
  <si>
    <t>対象サービス一覧</t>
  </si>
  <si>
    <t>訪問入浴介護</t>
    <rPh sb="0" eb="4">
      <t>ホウモンニュウヨク</t>
    </rPh>
    <rPh sb="4" eb="6">
      <t>カイゴ</t>
    </rPh>
    <phoneticPr fontId="3"/>
  </si>
  <si>
    <t>訪問看護</t>
    <rPh sb="0" eb="4">
      <t>ホウモンカンゴ</t>
    </rPh>
    <phoneticPr fontId="3"/>
  </si>
  <si>
    <t>訪問リハビリテーション</t>
    <rPh sb="0" eb="2">
      <t>ホウモン</t>
    </rPh>
    <phoneticPr fontId="3"/>
  </si>
  <si>
    <t>通所介護</t>
    <rPh sb="0" eb="2">
      <t>ツウショ</t>
    </rPh>
    <rPh sb="2" eb="4">
      <t>カイゴ</t>
    </rPh>
    <phoneticPr fontId="3"/>
  </si>
  <si>
    <t>通所リハビリテーション</t>
    <rPh sb="0" eb="2">
      <t>ツウショ</t>
    </rPh>
    <phoneticPr fontId="3"/>
  </si>
  <si>
    <t>地域密着型通所介護</t>
    <rPh sb="0" eb="9">
      <t>チイキミッチャクガタツウショカイゴ</t>
    </rPh>
    <phoneticPr fontId="3"/>
  </si>
  <si>
    <t>小規模多機能型居宅介護</t>
    <phoneticPr fontId="3"/>
  </si>
  <si>
    <t>移動に片道20分以上の時間を要するサービス（特別地域加算対象地域内に居住する利用者を対象に行う場合）</t>
    <phoneticPr fontId="3"/>
  </si>
  <si>
    <t>移動に片道20分以上の時間を要するサービス（特別地域加算対象地域内に所在する事業者が中山間地域等に居住する利用者を対象に行う場合）</t>
    <phoneticPr fontId="3"/>
  </si>
  <si>
    <t>対象者人数</t>
    <rPh sb="0" eb="3">
      <t>タイショウシャ</t>
    </rPh>
    <rPh sb="3" eb="5">
      <t>ニンズウ</t>
    </rPh>
    <phoneticPr fontId="3"/>
  </si>
  <si>
    <t>サービス
提供回数</t>
    <rPh sb="5" eb="7">
      <t>テイキョウ</t>
    </rPh>
    <rPh sb="7" eb="9">
      <t>カイスウ</t>
    </rPh>
    <phoneticPr fontId="3"/>
  </si>
  <si>
    <t>事業者名</t>
    <rPh sb="0" eb="3">
      <t>ジギョウシャ</t>
    </rPh>
    <rPh sb="3" eb="4">
      <t>メイ</t>
    </rPh>
    <phoneticPr fontId="3"/>
  </si>
  <si>
    <t>地区数</t>
  </si>
  <si>
    <t>サービス
提供回数</t>
    <rPh sb="5" eb="9">
      <t>テイキョウカイスウ</t>
    </rPh>
    <phoneticPr fontId="3"/>
  </si>
  <si>
    <t>基準額</t>
    <rPh sb="0" eb="3">
      <t>キジュンガク</t>
    </rPh>
    <phoneticPr fontId="3"/>
  </si>
  <si>
    <t>補助金所要額</t>
    <rPh sb="0" eb="3">
      <t>ホジョキン</t>
    </rPh>
    <rPh sb="3" eb="6">
      <t>ショヨウガク</t>
    </rPh>
    <phoneticPr fontId="3"/>
  </si>
  <si>
    <t>（注）補助金所要額欄は、事業所ごとに千円未満の額を切り捨てた額を記入すること。　</t>
  </si>
  <si>
    <t>年間計画内訳</t>
    <rPh sb="0" eb="2">
      <t>ネンカン</t>
    </rPh>
    <rPh sb="2" eb="4">
      <t>ケイカク</t>
    </rPh>
    <rPh sb="4" eb="6">
      <t>ウチワケ</t>
    </rPh>
    <phoneticPr fontId="3"/>
  </si>
  <si>
    <t>対象人数</t>
    <rPh sb="0" eb="4">
      <t>タイショウニンズウ</t>
    </rPh>
    <phoneticPr fontId="3"/>
  </si>
  <si>
    <t>2. 実績内訳</t>
    <phoneticPr fontId="3"/>
  </si>
  <si>
    <t>※往復の送迎を行った場合　（片道のみ送迎を行った場合は下記別表に入力すること）</t>
    <rPh sb="1" eb="3">
      <t>オウフク</t>
    </rPh>
    <rPh sb="4" eb="6">
      <t>ソウゲイ</t>
    </rPh>
    <rPh sb="7" eb="8">
      <t>オコナ</t>
    </rPh>
    <rPh sb="10" eb="12">
      <t>バアイ</t>
    </rPh>
    <rPh sb="14" eb="16">
      <t>カタミチ</t>
    </rPh>
    <rPh sb="18" eb="20">
      <t>ソウゲイ</t>
    </rPh>
    <rPh sb="21" eb="22">
      <t>オコナ</t>
    </rPh>
    <rPh sb="24" eb="26">
      <t>バアイ</t>
    </rPh>
    <rPh sb="27" eb="29">
      <t>カキ</t>
    </rPh>
    <rPh sb="29" eb="31">
      <t>ベッピョウ</t>
    </rPh>
    <rPh sb="32" eb="34">
      <t>ニュウリョク</t>
    </rPh>
    <phoneticPr fontId="3"/>
  </si>
  <si>
    <t>※片道のみ送迎を行った場合</t>
  </si>
  <si>
    <t>４月</t>
    <rPh sb="1" eb="2">
      <t>ガツ</t>
    </rPh>
    <phoneticPr fontId="3"/>
  </si>
  <si>
    <t>５月</t>
  </si>
  <si>
    <t>６月</t>
  </si>
  <si>
    <t>７月</t>
  </si>
  <si>
    <t>８月</t>
  </si>
  <si>
    <t>９月</t>
  </si>
  <si>
    <t>１０月</t>
  </si>
  <si>
    <t>１１月</t>
  </si>
  <si>
    <t>１２月</t>
  </si>
  <si>
    <t>１月</t>
  </si>
  <si>
    <t>２月</t>
  </si>
  <si>
    <t>３月</t>
  </si>
  <si>
    <t>累積</t>
    <rPh sb="0" eb="2">
      <t>ルイセキ</t>
    </rPh>
    <phoneticPr fontId="3"/>
  </si>
  <si>
    <t>申請可否チェック</t>
    <rPh sb="2" eb="4">
      <t>カヒ</t>
    </rPh>
    <phoneticPr fontId="3"/>
  </si>
  <si>
    <t>年 間 実 施 計 画 （通所リハビリテーション事業所用、通常規模型リハビリテーション費）</t>
    <phoneticPr fontId="3"/>
  </si>
  <si>
    <t>実 施 状 況 報 告 明 細 書 （通所リハビリテーション事業所用、通常規模型リハビリテーション費） 令和８年４月分</t>
  </si>
  <si>
    <t>補助対象事業区分</t>
    <rPh sb="0" eb="2">
      <t>ホジョ</t>
    </rPh>
    <rPh sb="2" eb="4">
      <t>タイショウ</t>
    </rPh>
    <rPh sb="4" eb="6">
      <t>ジギョウ</t>
    </rPh>
    <rPh sb="6" eb="8">
      <t>クブン</t>
    </rPh>
    <phoneticPr fontId="3"/>
  </si>
  <si>
    <t xml:space="preserve"> （通所リハビリテーション事業所用、通常規模型リハビリテーション費）</t>
    <rPh sb="18" eb="20">
      <t>ツウジョウ</t>
    </rPh>
    <phoneticPr fontId="3"/>
  </si>
  <si>
    <t>特別地域加算対象地域内に居住する利用者を対象に行う場合用</t>
    <phoneticPr fontId="3"/>
  </si>
  <si>
    <t>別表第1の1　区分1　移動に片道20分以上の時間を要するサービス（特別地域加算対象地域内に居住する利用者を対象に行う場合）</t>
    <phoneticPr fontId="3"/>
  </si>
  <si>
    <t>2.年間実施計画明細</t>
    <phoneticPr fontId="3"/>
  </si>
  <si>
    <t>基準額(月)</t>
    <rPh sb="0" eb="3">
      <t>キジュンガク</t>
    </rPh>
    <rPh sb="4" eb="5">
      <t>ツキ</t>
    </rPh>
    <phoneticPr fontId="3"/>
  </si>
  <si>
    <t>基準額(年)</t>
    <rPh sb="0" eb="3">
      <t>キジュンガク</t>
    </rPh>
    <rPh sb="4" eb="5">
      <t>ネン</t>
    </rPh>
    <phoneticPr fontId="3"/>
  </si>
  <si>
    <t>要介護1</t>
    <rPh sb="0" eb="3">
      <t>ヨウカイゴ</t>
    </rPh>
    <phoneticPr fontId="3"/>
  </si>
  <si>
    <t>要介護2</t>
    <rPh sb="0" eb="3">
      <t>ヨウカイゴ</t>
    </rPh>
    <phoneticPr fontId="3"/>
  </si>
  <si>
    <t>要介護3</t>
    <rPh sb="0" eb="3">
      <t>ヨウカイゴ</t>
    </rPh>
    <phoneticPr fontId="3"/>
  </si>
  <si>
    <t>要介護4</t>
    <rPh sb="0" eb="3">
      <t>ヨウカイゴ</t>
    </rPh>
    <phoneticPr fontId="3"/>
  </si>
  <si>
    <t>要介護5</t>
    <rPh sb="0" eb="3">
      <t>ヨウカイゴ</t>
    </rPh>
    <phoneticPr fontId="3"/>
  </si>
  <si>
    <t>月間
予定回数</t>
    <phoneticPr fontId="3"/>
  </si>
  <si>
    <t>申請額
チェック</t>
    <rPh sb="0" eb="2">
      <t>シンセイ</t>
    </rPh>
    <rPh sb="2" eb="3">
      <t>ガク</t>
    </rPh>
    <phoneticPr fontId="3"/>
  </si>
  <si>
    <t>附表１－３</t>
    <phoneticPr fontId="3"/>
  </si>
  <si>
    <t>附表１－２</t>
    <phoneticPr fontId="18"/>
  </si>
  <si>
    <t>附表１－１</t>
  </si>
  <si>
    <t>附表2</t>
    <phoneticPr fontId="3"/>
  </si>
  <si>
    <t>所要時間1時間以上2時間未満の場合</t>
    <phoneticPr fontId="3"/>
  </si>
  <si>
    <t>所要時間2時間以上3時間未満の場合</t>
    <phoneticPr fontId="3"/>
  </si>
  <si>
    <t>所要時間3時間以上4時間未満の場合</t>
    <phoneticPr fontId="3"/>
  </si>
  <si>
    <t>所要時間4時間以上5時間未満の場合</t>
    <phoneticPr fontId="3"/>
  </si>
  <si>
    <t>所要時間5時間以上6時間未満の場合</t>
    <phoneticPr fontId="3"/>
  </si>
  <si>
    <t>所要時間6時間以上7時間未満の場合</t>
    <phoneticPr fontId="3"/>
  </si>
  <si>
    <t>所要時間7時間以上8時間未満の場合</t>
    <phoneticPr fontId="3"/>
  </si>
  <si>
    <r>
      <t xml:space="preserve">サービス
提供回数
</t>
    </r>
    <r>
      <rPr>
        <b/>
        <sz val="12"/>
        <color rgb="FFFF0000"/>
        <rFont val="BIZ UDPゴシック"/>
        <family val="3"/>
        <charset val="128"/>
      </rPr>
      <t>※片道のみ</t>
    </r>
    <phoneticPr fontId="3"/>
  </si>
  <si>
    <t>附表3</t>
    <phoneticPr fontId="3"/>
  </si>
  <si>
    <t>実施状況集計表</t>
    <rPh sb="0" eb="4">
      <t>ジッシジョウキョウ</t>
    </rPh>
    <rPh sb="4" eb="7">
      <t>シュウケイヒョウ</t>
    </rPh>
    <phoneticPr fontId="3"/>
  </si>
  <si>
    <t>事業者名</t>
    <phoneticPr fontId="3"/>
  </si>
  <si>
    <t>実施状況集計（月ごと）</t>
    <rPh sb="0" eb="4">
      <t>ジッシジョウキョウ</t>
    </rPh>
    <rPh sb="4" eb="6">
      <t>シュウケイ</t>
    </rPh>
    <rPh sb="7" eb="8">
      <t>ツキ</t>
    </rPh>
    <phoneticPr fontId="3"/>
  </si>
  <si>
    <t>基準額</t>
    <rPh sb="0" eb="2">
      <t>キジュン</t>
    </rPh>
    <rPh sb="2" eb="3">
      <t>ガク</t>
    </rPh>
    <phoneticPr fontId="3"/>
  </si>
  <si>
    <t>附表５－１</t>
    <phoneticPr fontId="3"/>
  </si>
  <si>
    <t>補助対象事業区分</t>
    <rPh sb="0" eb="8">
      <t>ホジョタイショウジギョウクブン</t>
    </rPh>
    <phoneticPr fontId="3"/>
  </si>
  <si>
    <t>附表５－２</t>
    <phoneticPr fontId="3"/>
  </si>
  <si>
    <t>年間実績報告　内訳</t>
    <rPh sb="0" eb="2">
      <t>ネンカン</t>
    </rPh>
    <rPh sb="2" eb="4">
      <t>ジッセキ</t>
    </rPh>
    <rPh sb="4" eb="6">
      <t>ホウコク</t>
    </rPh>
    <rPh sb="7" eb="9">
      <t>ウチワケ</t>
    </rPh>
    <phoneticPr fontId="3"/>
  </si>
  <si>
    <t>附表４－１</t>
    <phoneticPr fontId="3"/>
  </si>
  <si>
    <t>基準額</t>
  </si>
  <si>
    <t>補助金所要額</t>
    <phoneticPr fontId="3"/>
  </si>
  <si>
    <t>変更前</t>
    <rPh sb="0" eb="3">
      <t>ヘンコウマエ</t>
    </rPh>
    <phoneticPr fontId="3"/>
  </si>
  <si>
    <t>変更後</t>
    <rPh sb="0" eb="3">
      <t>ヘンコウゴ</t>
    </rPh>
    <phoneticPr fontId="3"/>
  </si>
  <si>
    <t>附表４－２</t>
    <phoneticPr fontId="3"/>
  </si>
  <si>
    <t>補助金所要額変更　内訳</t>
    <rPh sb="0" eb="3">
      <t>ホジョキン</t>
    </rPh>
    <rPh sb="3" eb="5">
      <t>ショヨウ</t>
    </rPh>
    <rPh sb="5" eb="6">
      <t>ガク</t>
    </rPh>
    <rPh sb="6" eb="8">
      <t>ヘンコウ</t>
    </rPh>
    <rPh sb="9" eb="11">
      <t>ウチワケ</t>
    </rPh>
    <phoneticPr fontId="3"/>
  </si>
  <si>
    <t>変更前</t>
    <rPh sb="0" eb="2">
      <t>ヘンコウ</t>
    </rPh>
    <rPh sb="2" eb="3">
      <t>マエ</t>
    </rPh>
    <phoneticPr fontId="3"/>
  </si>
  <si>
    <t>実 施 状 況 報 告 明 細 書 （通所リハビリテーション事業所用、通常規模型リハビリテーション費） 令和８年５月分</t>
    <phoneticPr fontId="3"/>
  </si>
  <si>
    <t>実 施 状 況 報 告 明 細 書 （通所リハビリテーション事業所用、通常規模型リハビリテーション費） 令和８年６月分</t>
    <phoneticPr fontId="3"/>
  </si>
  <si>
    <t>実 施 状 況 報 告 明 細 書 （通所リハビリテーション事業所用、通常規模型リハビリテーション費） 令和８年７月分</t>
    <phoneticPr fontId="3"/>
  </si>
  <si>
    <t>実 施 状 況 報 告 明 細 書 （通所リハビリテーション事業所用、通常規模型リハビリテーション費） 令和８年８月分</t>
    <phoneticPr fontId="3"/>
  </si>
  <si>
    <t>実 施 状 況 報 告 明 細 書 （通所リハビリテーション事業所用、通常規模型リハビリテーション費） 令和８年９月分</t>
    <phoneticPr fontId="3"/>
  </si>
  <si>
    <t>実 施 状 況 報 告 明 細 書 （通所リハビリテーション事業所用、通常規模型リハビリテーション費） 令和８年10月分</t>
    <phoneticPr fontId="3"/>
  </si>
  <si>
    <t>実 施 状 況 報 告 明 細 書 （通所リハビリテーション事業所用、通常規模型リハビリテーション費） 令和８年11月分</t>
    <phoneticPr fontId="3"/>
  </si>
  <si>
    <t>実 施 状 況 報 告 明 細 書 （通所リハビリテーション事業所用、通常規模型リハビリテーション費） 令和８年12月分</t>
    <phoneticPr fontId="3"/>
  </si>
  <si>
    <t>実 施 状 況 報 告 明 細 書 （通所リハビリテーション事業所用、通常規模型リハビリテーション費） 令和９年１月分</t>
    <phoneticPr fontId="3"/>
  </si>
  <si>
    <t>実 施 状 況 報 告 明 細 書 （通所リハビリテーション事業所用、通常規模型リハビリテーション費） 令和９年２月分</t>
    <phoneticPr fontId="3"/>
  </si>
  <si>
    <t>実 施 状 況 報 告 明 細 書 （通所リハビリテーション事業所用、通常規模型リハビリテーション費） 令和９年３月分</t>
    <phoneticPr fontId="3"/>
  </si>
  <si>
    <t>事業所から
利用者宅までの
距離（km）</t>
    <rPh sb="6" eb="9">
      <t>リヨウシャ</t>
    </rPh>
    <rPh sb="9" eb="10">
      <t>タク</t>
    </rPh>
    <phoneticPr fontId="3"/>
  </si>
  <si>
    <t>事業所から
利用者宅までの
所要時間（分）</t>
    <rPh sb="0" eb="3">
      <t>ジギョウショ</t>
    </rPh>
    <rPh sb="14" eb="16">
      <t>ショヨウ</t>
    </rPh>
    <rPh sb="16" eb="18">
      <t>ジカン</t>
    </rPh>
    <rPh sb="19" eb="20">
      <t>フン</t>
    </rPh>
    <phoneticPr fontId="3"/>
  </si>
  <si>
    <t>広面</t>
  </si>
  <si>
    <t>上加茂</t>
  </si>
  <si>
    <t>下加茂</t>
  </si>
  <si>
    <t>美原</t>
  </si>
  <si>
    <t>加茂市場</t>
  </si>
  <si>
    <t>高谷</t>
  </si>
  <si>
    <t>平岡</t>
  </si>
  <si>
    <t>上野</t>
  </si>
  <si>
    <t>竹部</t>
  </si>
  <si>
    <t>上田東</t>
  </si>
  <si>
    <t>細田</t>
  </si>
  <si>
    <t>三納谷</t>
  </si>
  <si>
    <t>上田西</t>
  </si>
  <si>
    <t>円城</t>
  </si>
  <si>
    <t>案田</t>
  </si>
  <si>
    <t>高富</t>
  </si>
  <si>
    <t>神瀬</t>
  </si>
  <si>
    <t>小森</t>
  </si>
  <si>
    <t>尾原</t>
  </si>
  <si>
    <t>笹目</t>
  </si>
  <si>
    <t>福沢</t>
  </si>
  <si>
    <t>溝部</t>
  </si>
  <si>
    <t>広面</t>
    <rPh sb="0" eb="1">
      <t>ヒロシ</t>
    </rPh>
    <rPh sb="1" eb="2">
      <t>メン</t>
    </rPh>
    <phoneticPr fontId="3"/>
  </si>
  <si>
    <t>上加茂</t>
    <rPh sb="0" eb="1">
      <t>カミ</t>
    </rPh>
    <rPh sb="1" eb="3">
      <t>カモ</t>
    </rPh>
    <phoneticPr fontId="3"/>
  </si>
  <si>
    <t>下加茂</t>
    <rPh sb="0" eb="1">
      <t>シモ</t>
    </rPh>
    <rPh sb="1" eb="3">
      <t>カモ</t>
    </rPh>
    <phoneticPr fontId="3"/>
  </si>
  <si>
    <t>美原</t>
    <rPh sb="0" eb="2">
      <t>ミハラ</t>
    </rPh>
    <phoneticPr fontId="3"/>
  </si>
  <si>
    <t>加茂市場</t>
    <rPh sb="0" eb="2">
      <t>カモ</t>
    </rPh>
    <rPh sb="2" eb="4">
      <t>シジョウ</t>
    </rPh>
    <phoneticPr fontId="3"/>
  </si>
  <si>
    <t>高谷</t>
    <rPh sb="0" eb="2">
      <t>タカヤ</t>
    </rPh>
    <phoneticPr fontId="3"/>
  </si>
  <si>
    <t>平岡</t>
    <rPh sb="0" eb="2">
      <t>ヒラオカ</t>
    </rPh>
    <phoneticPr fontId="3"/>
  </si>
  <si>
    <t>上野</t>
    <rPh sb="0" eb="2">
      <t>ウエノ</t>
    </rPh>
    <phoneticPr fontId="3"/>
  </si>
  <si>
    <t>竹部</t>
    <rPh sb="0" eb="2">
      <t>タケベ</t>
    </rPh>
    <phoneticPr fontId="3"/>
  </si>
  <si>
    <t>細田</t>
    <rPh sb="0" eb="2">
      <t>ホソダ</t>
    </rPh>
    <phoneticPr fontId="3"/>
  </si>
  <si>
    <t>三納谷</t>
    <rPh sb="0" eb="3">
      <t>ミノウタニ</t>
    </rPh>
    <phoneticPr fontId="3"/>
  </si>
  <si>
    <t>上田西</t>
    <rPh sb="0" eb="3">
      <t>ウエダニシ</t>
    </rPh>
    <phoneticPr fontId="3"/>
  </si>
  <si>
    <t>円城</t>
    <rPh sb="0" eb="2">
      <t>エンジョウ</t>
    </rPh>
    <phoneticPr fontId="3"/>
  </si>
  <si>
    <t>案田</t>
    <rPh sb="0" eb="2">
      <t>アンダ</t>
    </rPh>
    <phoneticPr fontId="3"/>
  </si>
  <si>
    <t>高富</t>
    <rPh sb="0" eb="2">
      <t>タカトミ</t>
    </rPh>
    <phoneticPr fontId="3"/>
  </si>
  <si>
    <t>神瀬</t>
    <rPh sb="0" eb="2">
      <t>カンセ</t>
    </rPh>
    <phoneticPr fontId="3"/>
  </si>
  <si>
    <t>小森</t>
    <rPh sb="0" eb="2">
      <t>コモリ</t>
    </rPh>
    <phoneticPr fontId="3"/>
  </si>
  <si>
    <t>尾原</t>
    <rPh sb="0" eb="2">
      <t>オバラ</t>
    </rPh>
    <phoneticPr fontId="3"/>
  </si>
  <si>
    <t>福沢</t>
    <rPh sb="0" eb="2">
      <t>フクザワ</t>
    </rPh>
    <phoneticPr fontId="3"/>
  </si>
  <si>
    <t>溝部</t>
    <rPh sb="0" eb="2">
      <t>ミゾベ</t>
    </rPh>
    <phoneticPr fontId="3"/>
  </si>
  <si>
    <t>吉備中央町中山間特別地域訪問介護サービス等支援事業　補助金所要額調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3">
      <t>チョウ</t>
    </rPh>
    <phoneticPr fontId="11"/>
  </si>
  <si>
    <t>　吉備中央町長　様</t>
    <rPh sb="1" eb="6">
      <t>キビチュウオウチョウ</t>
    </rPh>
    <phoneticPr fontId="3"/>
  </si>
  <si>
    <t>吉備中央町長　様</t>
    <rPh sb="0" eb="5">
      <t>キビチュウオウチョウ</t>
    </rPh>
    <phoneticPr fontId="3"/>
  </si>
  <si>
    <t>吉備中央町中山間特別地域訪問介護サービス等支援事業　補助金所要額変更調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4">
      <t>ヘンコウ</t>
    </rPh>
    <rPh sb="34" eb="35">
      <t>チョウ</t>
    </rPh>
    <phoneticPr fontId="11"/>
  </si>
  <si>
    <t>吉備中央町中山間特別地域訪問介護サービス等支援事業　年間実績報告</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8">
      <t>ネンカン</t>
    </rPh>
    <rPh sb="28" eb="30">
      <t>ジッセキ</t>
    </rPh>
    <rPh sb="30" eb="32">
      <t>ホウコク</t>
    </rPh>
    <phoneticPr fontId="11"/>
  </si>
  <si>
    <t>広面</t>
    <rPh sb="0" eb="1">
      <t>ヒロ</t>
    </rPh>
    <rPh sb="1" eb="2">
      <t>メン</t>
    </rPh>
    <phoneticPr fontId="3"/>
  </si>
  <si>
    <t>上加茂</t>
    <rPh sb="0" eb="3">
      <t>カミガモ</t>
    </rPh>
    <phoneticPr fontId="3"/>
  </si>
  <si>
    <t>下加茂</t>
    <rPh sb="0" eb="3">
      <t>シモガモ</t>
    </rPh>
    <phoneticPr fontId="3"/>
  </si>
  <si>
    <t>美原</t>
    <rPh sb="0" eb="2">
      <t>ミハラ</t>
    </rPh>
    <phoneticPr fontId="3"/>
  </si>
  <si>
    <t>加茂市場</t>
    <rPh sb="0" eb="4">
      <t>カモイチバ</t>
    </rPh>
    <phoneticPr fontId="3"/>
  </si>
  <si>
    <t>高谷</t>
    <rPh sb="0" eb="2">
      <t>タカヤ</t>
    </rPh>
    <phoneticPr fontId="3"/>
  </si>
  <si>
    <t>平岡</t>
    <rPh sb="0" eb="2">
      <t>ヒラオカ</t>
    </rPh>
    <phoneticPr fontId="3"/>
  </si>
  <si>
    <t>上野</t>
    <rPh sb="0" eb="2">
      <t>ウエノ</t>
    </rPh>
    <phoneticPr fontId="3"/>
  </si>
  <si>
    <t>竹部</t>
    <rPh sb="0" eb="2">
      <t>タケベ</t>
    </rPh>
    <phoneticPr fontId="3"/>
  </si>
  <si>
    <t>広面</t>
    <rPh sb="0" eb="1">
      <t>ヒロシ</t>
    </rPh>
    <rPh sb="1" eb="2">
      <t>メン</t>
    </rPh>
    <phoneticPr fontId="3"/>
  </si>
  <si>
    <t>吉備中央町長　様</t>
    <rPh sb="0" eb="5">
      <t>キビチュウオウチョウ</t>
    </rPh>
    <rPh sb="5" eb="6">
      <t>チョウ</t>
    </rPh>
    <phoneticPr fontId="3"/>
  </si>
  <si>
    <t>　吉備中央町長　様</t>
    <rPh sb="1" eb="6">
      <t>キビチュウオウチョウ</t>
    </rPh>
    <rPh sb="6" eb="7">
      <t>チョウ</t>
    </rPh>
    <phoneticPr fontId="3"/>
  </si>
  <si>
    <t>被保険者番号</t>
    <phoneticPr fontId="3"/>
  </si>
  <si>
    <t>上田東</t>
    <rPh sb="0" eb="3">
      <t>ウエダヒガシ</t>
    </rPh>
    <phoneticPr fontId="3"/>
  </si>
  <si>
    <t>細田</t>
    <rPh sb="0" eb="2">
      <t>ホソダ</t>
    </rPh>
    <phoneticPr fontId="3"/>
  </si>
  <si>
    <t>笹目</t>
    <rPh sb="0" eb="2">
      <t>ササメ</t>
    </rPh>
    <phoneticPr fontId="3"/>
  </si>
  <si>
    <t>尾原</t>
    <rPh sb="0" eb="2">
      <t>オバラ</t>
    </rPh>
    <phoneticPr fontId="3"/>
  </si>
  <si>
    <t>福沢</t>
    <rPh sb="0" eb="2">
      <t>フクザワ</t>
    </rPh>
    <phoneticPr fontId="3"/>
  </si>
  <si>
    <t>溝部</t>
    <rPh sb="0" eb="2">
      <t>ミゾベ</t>
    </rPh>
    <phoneticPr fontId="3"/>
  </si>
  <si>
    <t>神瀬</t>
    <rPh sb="0" eb="2">
      <t>カンセ</t>
    </rPh>
    <phoneticPr fontId="3"/>
  </si>
  <si>
    <t>小森</t>
    <rPh sb="0" eb="2">
      <t>コモリ</t>
    </rPh>
    <phoneticPr fontId="3"/>
  </si>
  <si>
    <t>上田東</t>
    <rPh sb="0" eb="2">
      <t>ウエダ</t>
    </rPh>
    <rPh sb="2" eb="3">
      <t>ヒガシ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</si>
</sst>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scheme val="minor"/>
    </font>
    <font>
      <sz val="11"/>
      <color theme="1"/>
      <name val="游ゴシック"/>
      <family val="2"/>
      <scheme val="minor"/>
    </font>
    <font>
      <sz val="12"/>
      <color theme="1"/>
      <name val="BIZ UDPゴシック"/>
      <family val="3"/>
      <charset val="128"/>
    </font>
    <font>
      <sz val="6"/>
      <name val="游ゴシック"/>
      <family val="3"/>
      <charset val="128"/>
      <scheme val="minor"/>
    </font>
    <font>
      <sz val="16"/>
      <color theme="1"/>
      <name val="BIZ UDPゴシック"/>
      <family val="3"/>
      <charset val="128"/>
    </font>
    <font>
      <b/>
      <sz val="12"/>
      <color theme="1"/>
      <name val="BIZ UDPゴシック"/>
      <family val="3"/>
      <charset val="128"/>
    </font>
    <font>
      <sz val="11"/>
      <color theme="1"/>
      <name val="BIZ UDPゴシック"/>
      <family val="3"/>
      <charset val="128"/>
    </font>
    <font>
      <sz val="6"/>
      <name val="ＭＳ Ｐゴシック"/>
      <family val="3"/>
      <charset val="128"/>
    </font>
    <font>
      <b/>
      <sz val="16"/>
      <color theme="1"/>
      <name val="BIZ UDPゴシック"/>
      <family val="3"/>
      <charset val="128"/>
    </font>
    <font>
      <sz val="10"/>
      <name val="BIZ UDゴシック"/>
      <family val="3"/>
    </font>
    <font>
      <b/>
      <sz val="11"/>
      <name val="BIZ UDゴシック"/>
      <family val="3"/>
      <charset val="128"/>
    </font>
    <font>
      <sz val="6"/>
      <name val="ＭＳ Ｐゴシック"/>
      <family val="3"/>
    </font>
    <font>
      <sz val="11"/>
      <name val="BIZ UDゴシック"/>
      <family val="3"/>
    </font>
    <font>
      <b/>
      <sz val="10"/>
      <name val="BIZ UDゴシック"/>
      <family val="3"/>
      <charset val="128"/>
    </font>
    <font>
      <sz val="10"/>
      <color theme="1"/>
      <name val="BIZ UDPゴシック"/>
      <family val="3"/>
      <charset val="128"/>
    </font>
    <font>
      <b/>
      <sz val="14"/>
      <color rgb="FFFF0000"/>
      <name val="BIZ UDPゴシック"/>
      <family val="3"/>
      <charset val="128"/>
    </font>
    <font>
      <sz val="12"/>
      <color rgb="FF000000"/>
      <name val="BIZ UDPゴシック"/>
      <family val="3"/>
      <charset val="128"/>
    </font>
    <font>
      <b/>
      <sz val="12"/>
      <color rgb="FFFF0000"/>
      <name val="BIZ UDPゴシック"/>
      <family val="3"/>
      <charset val="128"/>
    </font>
    <font>
      <sz val="6"/>
      <name val="游ゴシック"/>
      <family val="2"/>
      <charset val="128"/>
      <scheme val="minor"/>
    </font>
    <font>
      <sz val="14"/>
      <color theme="1"/>
      <name val="BIZ UDPゴシック"/>
      <family val="3"/>
      <charset val="128"/>
    </font>
    <font>
      <b/>
      <sz val="14"/>
      <color theme="1"/>
      <name val="BIZ UDPゴシック"/>
      <family val="3"/>
      <charset val="128"/>
    </font>
    <font>
      <b/>
      <sz val="10"/>
      <color theme="1"/>
      <name val="BIZ UDPゴシック"/>
      <family val="3"/>
      <charset val="128"/>
    </font>
    <font>
      <sz val="9"/>
      <color rgb="FF141414"/>
      <name val="BIZ UDPゴシック"/>
      <family val="3"/>
      <charset val="128"/>
    </font>
    <font>
      <sz val="8"/>
      <color theme="1"/>
      <name val="BIZ UDPゴシック"/>
      <family val="3"/>
      <charset val="128"/>
    </font>
    <font>
      <sz val="8"/>
      <name val="BIZ UDPゴシック"/>
      <family val="3"/>
      <charset val="128"/>
    </font>
  </fonts>
  <fills count="3">
    <fill>
      <patternFill patternType="none"/>
    </fill>
    <fill>
      <patternFill patternType="gray125"/>
    </fill>
    <fill>
      <patternFill patternType="solid">
        <fgColor rgb="FFCAEDFB"/>
        <bgColor indexed="64"/>
      </patternFill>
    </fill>
  </fills>
  <borders count="3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double">
        <color indexed="64"/>
      </bottom>
      <diagonal/>
    </border>
    <border>
      <left style="double">
        <color indexed="64"/>
      </left>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s>
  <cellStyleXfs count="2">
    <xf numFmtId="0" fontId="0" fillId="0" borderId="0"/>
    <xf numFmtId="38" fontId="1" fillId="0" borderId="0" applyFont="0" applyFill="0" applyBorder="0" applyAlignment="0" applyProtection="0">
      <alignment vertical="center"/>
    </xf>
  </cellStyleXfs>
  <cellXfs count="252">
    <xf numFmtId="0" fontId="0" fillId="0" borderId="0" xfId="0"/>
    <xf numFmtId="0" fontId="6" fillId="0" borderId="0" xfId="0" applyFont="1" applyAlignment="1">
      <alignment vertical="center"/>
    </xf>
    <xf numFmtId="0" fontId="6" fillId="0" borderId="8" xfId="0" applyFont="1" applyBorder="1" applyAlignment="1">
      <alignment vertical="center"/>
    </xf>
    <xf numFmtId="0" fontId="0" fillId="0" borderId="8" xfId="0" applyBorder="1"/>
    <xf numFmtId="38" fontId="0" fillId="0" borderId="8" xfId="1" applyFont="1" applyBorder="1" applyAlignment="1"/>
    <xf numFmtId="38" fontId="0" fillId="0" borderId="0" xfId="1" applyFont="1" applyAlignment="1"/>
    <xf numFmtId="38" fontId="0" fillId="0" borderId="13" xfId="1" applyFont="1" applyFill="1" applyBorder="1" applyAlignment="1"/>
    <xf numFmtId="0" fontId="9" fillId="0" borderId="0" xfId="0" applyFont="1" applyAlignment="1">
      <alignment vertical="center"/>
    </xf>
    <xf numFmtId="0" fontId="12" fillId="0" borderId="0" xfId="0" applyFont="1" applyAlignment="1">
      <alignment horizontal="center" vertical="center"/>
    </xf>
    <xf numFmtId="0" fontId="9" fillId="0" borderId="0" xfId="0" applyFont="1" applyAlignment="1">
      <alignment horizontal="right" vertical="center"/>
    </xf>
    <xf numFmtId="0" fontId="13" fillId="0" borderId="0" xfId="0" applyFont="1" applyAlignment="1">
      <alignment horizontal="left" vertical="center"/>
    </xf>
    <xf numFmtId="0" fontId="14" fillId="0" borderId="0" xfId="0" applyFont="1" applyAlignment="1">
      <alignment vertical="center"/>
    </xf>
    <xf numFmtId="0" fontId="14" fillId="0" borderId="8" xfId="0" applyFont="1" applyBorder="1" applyAlignment="1">
      <alignment vertical="center"/>
    </xf>
    <xf numFmtId="38" fontId="14" fillId="0" borderId="8" xfId="0" applyNumberFormat="1" applyFont="1" applyBorder="1" applyAlignment="1">
      <alignment vertical="center" shrinkToFit="1"/>
    </xf>
    <xf numFmtId="0" fontId="21" fillId="0" borderId="8" xfId="0" applyFont="1" applyBorder="1" applyAlignment="1">
      <alignment horizontal="center" vertical="center"/>
    </xf>
    <xf numFmtId="0" fontId="22" fillId="0" borderId="0" xfId="0" applyFont="1"/>
    <xf numFmtId="0" fontId="22" fillId="0" borderId="0" xfId="0" applyFont="1" applyAlignment="1">
      <alignment horizontal="left" vertical="center"/>
    </xf>
    <xf numFmtId="0" fontId="9" fillId="0" borderId="11" xfId="0" applyFont="1" applyBorder="1" applyAlignment="1">
      <alignment vertical="center"/>
    </xf>
    <xf numFmtId="0" fontId="9" fillId="0" borderId="11" xfId="0" applyFont="1" applyBorder="1" applyAlignment="1">
      <alignment horizontal="center" vertical="center"/>
    </xf>
    <xf numFmtId="0" fontId="9" fillId="0" borderId="0" xfId="0" applyFont="1" applyAlignment="1">
      <alignment horizontal="center" vertical="center"/>
    </xf>
    <xf numFmtId="38" fontId="9" fillId="0" borderId="11" xfId="1" applyFont="1" applyBorder="1" applyAlignment="1">
      <alignment vertical="center"/>
    </xf>
    <xf numFmtId="38" fontId="9" fillId="0" borderId="0" xfId="1" applyFont="1" applyBorder="1" applyAlignment="1">
      <alignment vertical="center"/>
    </xf>
    <xf numFmtId="0" fontId="14" fillId="0" borderId="8" xfId="0" applyFont="1" applyBorder="1" applyAlignment="1">
      <alignment horizontal="center" vertical="center"/>
    </xf>
    <xf numFmtId="0" fontId="10" fillId="0" borderId="0" xfId="0" applyFont="1" applyAlignment="1">
      <alignment vertical="center"/>
    </xf>
    <xf numFmtId="0" fontId="2" fillId="0" borderId="0" xfId="0" applyFont="1" applyFill="1" applyBorder="1" applyAlignment="1">
      <alignment horizontal="center" vertical="center"/>
    </xf>
    <xf numFmtId="38" fontId="2" fillId="0" borderId="0" xfId="0" applyNumberFormat="1" applyFont="1" applyFill="1" applyBorder="1" applyAlignment="1">
      <alignment vertical="center"/>
    </xf>
    <xf numFmtId="0" fontId="2" fillId="0" borderId="3" xfId="0" applyFont="1" applyFill="1" applyBorder="1" applyAlignment="1">
      <alignment horizontal="center" vertical="center"/>
    </xf>
    <xf numFmtId="38" fontId="2" fillId="0" borderId="3" xfId="0" applyNumberFormat="1" applyFont="1" applyFill="1" applyBorder="1" applyAlignment="1">
      <alignment vertical="center"/>
    </xf>
    <xf numFmtId="0" fontId="2" fillId="0" borderId="8"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49" fontId="6" fillId="0" borderId="1" xfId="0" applyNumberFormat="1" applyFont="1" applyFill="1" applyBorder="1" applyAlignment="1">
      <alignment horizontal="center" vertical="center"/>
    </xf>
    <xf numFmtId="0" fontId="2" fillId="0" borderId="0" xfId="0" applyFont="1" applyFill="1" applyAlignment="1">
      <alignment vertical="center"/>
    </xf>
    <xf numFmtId="0" fontId="6" fillId="0" borderId="0" xfId="0" applyFont="1" applyFill="1" applyAlignment="1">
      <alignment vertical="center"/>
    </xf>
    <xf numFmtId="0" fontId="19" fillId="0" borderId="0" xfId="0" applyFont="1" applyFill="1" applyAlignment="1">
      <alignment vertical="center"/>
    </xf>
    <xf numFmtId="0" fontId="6" fillId="0" borderId="8" xfId="0" applyFont="1" applyFill="1" applyBorder="1" applyAlignment="1">
      <alignment vertical="center"/>
    </xf>
    <xf numFmtId="0" fontId="6" fillId="0" borderId="8" xfId="0" applyFont="1" applyFill="1" applyBorder="1" applyAlignment="1">
      <alignment horizontal="center" vertical="center" wrapText="1"/>
    </xf>
    <xf numFmtId="0" fontId="5" fillId="0" borderId="0" xfId="0" applyFont="1" applyFill="1" applyAlignment="1">
      <alignment horizontal="left" vertical="center"/>
    </xf>
    <xf numFmtId="0" fontId="2" fillId="0" borderId="8" xfId="0" applyFont="1" applyFill="1" applyBorder="1" applyAlignment="1">
      <alignment horizontal="left" vertical="center"/>
    </xf>
    <xf numFmtId="0" fontId="2" fillId="0" borderId="8" xfId="0" applyFont="1" applyFill="1" applyBorder="1" applyAlignment="1">
      <alignment vertical="center"/>
    </xf>
    <xf numFmtId="0" fontId="20" fillId="0" borderId="0" xfId="0" applyFont="1" applyFill="1" applyAlignment="1">
      <alignment vertical="center"/>
    </xf>
    <xf numFmtId="0" fontId="2" fillId="0" borderId="8" xfId="0" applyFont="1" applyFill="1" applyBorder="1" applyAlignment="1">
      <alignment horizontal="center" vertical="center" wrapText="1"/>
    </xf>
    <xf numFmtId="38" fontId="2" fillId="0" borderId="8" xfId="1" applyFont="1" applyFill="1" applyBorder="1" applyAlignment="1">
      <alignment vertical="center"/>
    </xf>
    <xf numFmtId="38" fontId="2" fillId="0" borderId="8" xfId="0" applyNumberFormat="1" applyFont="1" applyFill="1" applyBorder="1" applyAlignment="1">
      <alignment vertical="center"/>
    </xf>
    <xf numFmtId="0" fontId="5" fillId="0" borderId="0" xfId="0" applyFont="1" applyFill="1" applyAlignment="1">
      <alignment vertical="center"/>
    </xf>
    <xf numFmtId="0" fontId="5"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8" xfId="0" applyFont="1" applyFill="1" applyBorder="1" applyAlignment="1">
      <alignment vertical="center"/>
    </xf>
    <xf numFmtId="38" fontId="5" fillId="0" borderId="8" xfId="0" applyNumberFormat="1" applyFont="1" applyFill="1" applyBorder="1" applyAlignment="1">
      <alignment vertical="center"/>
    </xf>
    <xf numFmtId="0" fontId="2" fillId="2" borderId="8" xfId="0" applyFont="1" applyFill="1" applyBorder="1" applyAlignment="1" applyProtection="1">
      <alignment horizontal="center" vertical="center"/>
      <protection locked="0"/>
    </xf>
    <xf numFmtId="0" fontId="2" fillId="2" borderId="8" xfId="0" applyFont="1" applyFill="1" applyBorder="1" applyAlignment="1" applyProtection="1">
      <alignment vertical="center"/>
      <protection locked="0"/>
    </xf>
    <xf numFmtId="0" fontId="9" fillId="0" borderId="0" xfId="0" applyFont="1" applyAlignment="1">
      <alignment vertical="center" shrinkToFit="1"/>
    </xf>
    <xf numFmtId="0" fontId="20" fillId="0" borderId="0" xfId="0" applyFont="1" applyFill="1" applyAlignment="1">
      <alignment horizontal="left" vertical="center"/>
    </xf>
    <xf numFmtId="0" fontId="15" fillId="0" borderId="0" xfId="0" applyFont="1" applyFill="1" applyAlignment="1">
      <alignment vertical="center"/>
    </xf>
    <xf numFmtId="0" fontId="16" fillId="0" borderId="0" xfId="0" applyFont="1" applyFill="1" applyAlignment="1">
      <alignment horizontal="center" vertical="center"/>
    </xf>
    <xf numFmtId="38" fontId="16" fillId="0" borderId="0" xfId="0" applyNumberFormat="1" applyFont="1" applyFill="1" applyAlignment="1">
      <alignment vertical="center"/>
    </xf>
    <xf numFmtId="0" fontId="15" fillId="0" borderId="0" xfId="0" applyFont="1" applyFill="1" applyAlignment="1">
      <alignment horizontal="left" vertical="center"/>
    </xf>
    <xf numFmtId="38" fontId="2" fillId="0" borderId="23" xfId="0" applyNumberFormat="1" applyFont="1" applyFill="1" applyBorder="1" applyAlignment="1">
      <alignment vertical="center"/>
    </xf>
    <xf numFmtId="38" fontId="2" fillId="0" borderId="0" xfId="0" applyNumberFormat="1" applyFont="1" applyFill="1" applyAlignment="1">
      <alignment vertical="center"/>
    </xf>
    <xf numFmtId="0" fontId="2" fillId="2" borderId="8" xfId="0" applyFont="1" applyFill="1" applyBorder="1" applyAlignment="1" applyProtection="1">
      <alignment horizontal="left" vertical="center"/>
      <protection locked="0"/>
    </xf>
    <xf numFmtId="0" fontId="9" fillId="0" borderId="0" xfId="0" applyFont="1" applyBorder="1" applyAlignment="1">
      <alignment vertical="center" shrinkToFit="1"/>
    </xf>
    <xf numFmtId="0" fontId="2" fillId="0" borderId="3" xfId="0" applyFont="1" applyFill="1" applyBorder="1" applyAlignment="1" applyProtection="1">
      <alignment vertical="center"/>
    </xf>
    <xf numFmtId="0" fontId="2" fillId="0" borderId="0" xfId="0" applyFont="1" applyFill="1" applyBorder="1" applyAlignment="1" applyProtection="1">
      <alignment vertical="center" wrapText="1"/>
    </xf>
    <xf numFmtId="0" fontId="2" fillId="0" borderId="0" xfId="0" applyFont="1" applyFill="1" applyAlignment="1" applyProtection="1">
      <alignment vertical="center"/>
    </xf>
    <xf numFmtId="0" fontId="2" fillId="0" borderId="8" xfId="0" applyFont="1" applyFill="1" applyBorder="1" applyAlignment="1">
      <alignment horizontal="left" vertical="center"/>
    </xf>
    <xf numFmtId="0" fontId="2" fillId="0" borderId="8" xfId="0" applyFont="1" applyFill="1" applyBorder="1" applyAlignment="1">
      <alignment vertical="center" shrinkToFit="1"/>
    </xf>
    <xf numFmtId="0" fontId="2" fillId="2" borderId="8" xfId="0" applyFont="1" applyFill="1" applyBorder="1" applyAlignment="1" applyProtection="1">
      <alignment vertical="center" shrinkToFit="1"/>
      <protection locked="0"/>
    </xf>
    <xf numFmtId="0" fontId="2" fillId="0" borderId="8" xfId="0" applyFont="1" applyFill="1" applyBorder="1" applyAlignment="1">
      <alignment horizontal="left" vertical="center" wrapText="1"/>
    </xf>
    <xf numFmtId="0" fontId="2" fillId="0" borderId="5"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2" xfId="0" applyFont="1" applyFill="1" applyBorder="1" applyAlignment="1">
      <alignment horizontal="left" vertical="center" wrapText="1" shrinkToFit="1"/>
    </xf>
    <xf numFmtId="0" fontId="2" fillId="0" borderId="3" xfId="0" applyFont="1" applyFill="1" applyBorder="1" applyAlignment="1">
      <alignment horizontal="left" vertical="center" wrapText="1" shrinkToFit="1"/>
    </xf>
    <xf numFmtId="0" fontId="2" fillId="0" borderId="4" xfId="0" applyFont="1" applyFill="1" applyBorder="1" applyAlignment="1">
      <alignment horizontal="left" vertical="center" wrapText="1" shrinkToFit="1"/>
    </xf>
    <xf numFmtId="0" fontId="2" fillId="0" borderId="9" xfId="0" applyFont="1" applyFill="1" applyBorder="1" applyAlignment="1">
      <alignment horizontal="left" vertical="center" wrapText="1" shrinkToFit="1"/>
    </xf>
    <xf numFmtId="0" fontId="2" fillId="0" borderId="1" xfId="0" applyFont="1" applyFill="1" applyBorder="1" applyAlignment="1">
      <alignment horizontal="left" vertical="center" wrapText="1" shrinkToFit="1"/>
    </xf>
    <xf numFmtId="0" fontId="2" fillId="0" borderId="10" xfId="0" applyFont="1" applyFill="1" applyBorder="1" applyAlignment="1">
      <alignment horizontal="left" vertical="center" wrapText="1" shrinkToFit="1"/>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2" borderId="8" xfId="0" applyFont="1" applyFill="1" applyBorder="1" applyAlignment="1" applyProtection="1">
      <alignment horizontal="left" vertical="center" shrinkToFit="1"/>
      <protection locked="0"/>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9" xfId="0" applyFont="1" applyFill="1" applyBorder="1" applyAlignment="1">
      <alignment horizontal="left" vertical="center"/>
    </xf>
    <xf numFmtId="0" fontId="2" fillId="0" borderId="1" xfId="0" applyFont="1" applyFill="1" applyBorder="1" applyAlignment="1">
      <alignment horizontal="left" vertical="center"/>
    </xf>
    <xf numFmtId="0" fontId="2" fillId="0" borderId="10" xfId="0" applyFont="1" applyFill="1" applyBorder="1" applyAlignment="1">
      <alignment horizontal="left"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12"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0" xfId="0" applyFont="1" applyFill="1" applyBorder="1" applyAlignment="1">
      <alignment horizontal="left" vertical="center" wrapText="1"/>
    </xf>
    <xf numFmtId="49" fontId="6" fillId="2" borderId="5" xfId="0" applyNumberFormat="1" applyFont="1" applyFill="1" applyBorder="1" applyAlignment="1" applyProtection="1">
      <alignment horizontal="center" vertical="center" shrinkToFit="1"/>
      <protection locked="0"/>
    </xf>
    <xf numFmtId="49" fontId="6" fillId="2" borderId="6" xfId="0" applyNumberFormat="1" applyFont="1" applyFill="1" applyBorder="1" applyAlignment="1" applyProtection="1">
      <alignment horizontal="center" vertical="center" shrinkToFit="1"/>
      <protection locked="0"/>
    </xf>
    <xf numFmtId="49" fontId="6" fillId="2" borderId="7" xfId="0" applyNumberFormat="1" applyFont="1" applyFill="1" applyBorder="1" applyAlignment="1" applyProtection="1">
      <alignment horizontal="center" vertical="center" shrinkToFit="1"/>
      <protection locked="0"/>
    </xf>
    <xf numFmtId="49" fontId="6" fillId="2" borderId="8" xfId="0" quotePrefix="1" applyNumberFormat="1" applyFont="1" applyFill="1" applyBorder="1" applyAlignment="1" applyProtection="1">
      <alignment horizontal="center" vertical="center" shrinkToFit="1"/>
      <protection locked="0"/>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2" borderId="5" xfId="0" applyFont="1" applyFill="1" applyBorder="1" applyAlignment="1" applyProtection="1">
      <alignment horizontal="left" vertical="center" shrinkToFit="1"/>
      <protection locked="0"/>
    </xf>
    <xf numFmtId="0" fontId="2" fillId="2" borderId="6" xfId="0" applyFont="1" applyFill="1" applyBorder="1" applyAlignment="1" applyProtection="1">
      <alignment horizontal="left" vertical="center" shrinkToFit="1"/>
      <protection locked="0"/>
    </xf>
    <xf numFmtId="0" fontId="2" fillId="2" borderId="7" xfId="0" applyFont="1" applyFill="1" applyBorder="1" applyAlignment="1" applyProtection="1">
      <alignment horizontal="left" vertical="center" shrinkToFit="1"/>
      <protection locked="0"/>
    </xf>
    <xf numFmtId="0" fontId="4" fillId="0" borderId="0" xfId="0" applyFont="1" applyFill="1" applyAlignment="1">
      <alignment horizontal="center" vertical="center"/>
    </xf>
    <xf numFmtId="0" fontId="5" fillId="0" borderId="1" xfId="0" applyFont="1" applyFill="1" applyBorder="1" applyAlignment="1">
      <alignment horizontal="left" vertical="center"/>
    </xf>
    <xf numFmtId="0" fontId="4" fillId="0" borderId="0" xfId="0" applyFont="1" applyFill="1" applyAlignment="1">
      <alignment horizontal="center" vertical="center" shrinkToFit="1"/>
    </xf>
    <xf numFmtId="0" fontId="2" fillId="2" borderId="0" xfId="0" applyFont="1" applyFill="1" applyAlignment="1" applyProtection="1">
      <alignment horizontal="right" vertical="center"/>
      <protection locked="0"/>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8" fillId="0" borderId="0" xfId="0" applyFont="1" applyFill="1" applyAlignment="1">
      <alignment horizontal="center" vertical="center"/>
    </xf>
    <xf numFmtId="0" fontId="2" fillId="0" borderId="3" xfId="0" applyFont="1" applyFill="1" applyBorder="1" applyAlignment="1" applyProtection="1">
      <alignment horizontal="left" vertical="center"/>
    </xf>
    <xf numFmtId="0" fontId="2" fillId="0" borderId="0" xfId="0" applyFont="1" applyFill="1" applyBorder="1" applyAlignment="1" applyProtection="1">
      <alignment horizontal="left" vertical="center"/>
    </xf>
    <xf numFmtId="0" fontId="2" fillId="0" borderId="8" xfId="0" applyFont="1" applyFill="1" applyBorder="1" applyAlignment="1">
      <alignment horizontal="left" vertical="center" shrinkToFit="1"/>
    </xf>
    <xf numFmtId="0" fontId="9" fillId="0" borderId="1" xfId="0" applyFont="1" applyBorder="1" applyAlignment="1">
      <alignment horizontal="center" vertical="center"/>
    </xf>
    <xf numFmtId="0" fontId="9" fillId="0" borderId="1" xfId="0" applyFont="1" applyBorder="1" applyAlignment="1">
      <alignment horizontal="left" vertical="center" shrinkToFit="1"/>
    </xf>
    <xf numFmtId="0" fontId="9" fillId="0" borderId="6" xfId="0" applyFont="1" applyBorder="1" applyAlignment="1">
      <alignment horizontal="left" vertical="center" shrinkToFit="1"/>
    </xf>
    <xf numFmtId="38" fontId="14" fillId="0" borderId="7" xfId="1" applyFont="1" applyFill="1" applyBorder="1" applyAlignment="1">
      <alignment horizontal="center" vertical="center" shrinkToFit="1"/>
    </xf>
    <xf numFmtId="38" fontId="14" fillId="0" borderId="8" xfId="1" applyFont="1" applyFill="1" applyBorder="1" applyAlignment="1">
      <alignment horizontal="center" vertical="center" shrinkToFit="1"/>
    </xf>
    <xf numFmtId="38" fontId="9" fillId="0" borderId="8" xfId="1" applyFont="1" applyFill="1" applyBorder="1" applyAlignment="1">
      <alignment horizontal="center" vertical="center" shrinkToFit="1"/>
    </xf>
    <xf numFmtId="38" fontId="9" fillId="0" borderId="36" xfId="1" applyFont="1" applyFill="1" applyBorder="1" applyAlignment="1">
      <alignment horizontal="center" vertical="center" shrinkToFit="1"/>
    </xf>
    <xf numFmtId="38" fontId="14" fillId="0" borderId="15" xfId="1" applyFont="1" applyFill="1" applyBorder="1" applyAlignment="1">
      <alignment horizontal="center" vertical="center" shrinkToFit="1"/>
    </xf>
    <xf numFmtId="38" fontId="14" fillId="0" borderId="6" xfId="1" applyFont="1" applyFill="1" applyBorder="1" applyAlignment="1">
      <alignment horizontal="center" vertical="center" shrinkToFit="1"/>
    </xf>
    <xf numFmtId="38" fontId="9" fillId="0" borderId="5" xfId="1" applyFont="1" applyFill="1" applyBorder="1" applyAlignment="1">
      <alignment horizontal="center" vertical="center" shrinkToFit="1"/>
    </xf>
    <xf numFmtId="38" fontId="9" fillId="0" borderId="6" xfId="1" applyFont="1" applyFill="1" applyBorder="1" applyAlignment="1">
      <alignment horizontal="center" vertical="center" shrinkToFit="1"/>
    </xf>
    <xf numFmtId="38" fontId="9" fillId="0" borderId="7" xfId="1" applyFont="1" applyFill="1" applyBorder="1" applyAlignment="1">
      <alignment horizontal="center" vertical="center" shrinkToFit="1"/>
    </xf>
    <xf numFmtId="38" fontId="9" fillId="0" borderId="21" xfId="1" applyFont="1" applyFill="1" applyBorder="1" applyAlignment="1">
      <alignment horizontal="center" vertical="center" shrinkToFit="1"/>
    </xf>
    <xf numFmtId="38" fontId="9" fillId="0" borderId="19" xfId="1" applyFont="1" applyFill="1" applyBorder="1" applyAlignment="1">
      <alignment horizontal="center" vertical="center" shrinkToFit="1"/>
    </xf>
    <xf numFmtId="38" fontId="9" fillId="0" borderId="20" xfId="1" applyFont="1" applyFill="1" applyBorder="1" applyAlignment="1">
      <alignment horizontal="center" vertical="center" shrinkToFit="1"/>
    </xf>
    <xf numFmtId="0" fontId="14" fillId="0" borderId="15"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7" xfId="0" applyFont="1" applyBorder="1" applyAlignment="1">
      <alignment horizontal="center" vertical="center" shrinkToFit="1"/>
    </xf>
    <xf numFmtId="38" fontId="9" fillId="0" borderId="8" xfId="1"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14"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8"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9" fillId="0" borderId="36" xfId="0" applyFont="1" applyBorder="1" applyAlignment="1">
      <alignment horizontal="center" vertical="center" wrapText="1" shrinkToFit="1"/>
    </xf>
    <xf numFmtId="0" fontId="10" fillId="0" borderId="0" xfId="0" applyFont="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8" xfId="0" applyFont="1" applyBorder="1" applyAlignment="1">
      <alignment horizontal="center" vertical="center" wrapText="1"/>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0" fontId="9" fillId="0" borderId="8" xfId="0" applyFont="1" applyBorder="1" applyAlignment="1">
      <alignment horizontal="left" vertical="center" wrapText="1"/>
    </xf>
    <xf numFmtId="0" fontId="5" fillId="0" borderId="8" xfId="0" applyFont="1" applyFill="1" applyBorder="1" applyAlignment="1">
      <alignment horizontal="right" vertical="center"/>
    </xf>
    <xf numFmtId="0" fontId="5" fillId="0" borderId="8"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3" xfId="0" applyFont="1" applyFill="1" applyBorder="1" applyAlignment="1">
      <alignment horizontal="center" vertical="center" textRotation="255" wrapText="1"/>
    </xf>
    <xf numFmtId="0" fontId="2" fillId="0" borderId="13" xfId="0" applyFont="1" applyFill="1" applyBorder="1" applyAlignment="1">
      <alignment horizontal="center" vertical="center" textRotation="255" wrapText="1"/>
    </xf>
    <xf numFmtId="0" fontId="2" fillId="0" borderId="20" xfId="0" applyFont="1" applyFill="1" applyBorder="1" applyAlignment="1">
      <alignment horizontal="center" vertical="center" textRotation="255" wrapText="1"/>
    </xf>
    <xf numFmtId="0" fontId="2" fillId="0" borderId="8" xfId="0" applyFont="1" applyFill="1" applyBorder="1" applyAlignment="1">
      <alignment horizontal="center" vertical="center" textRotation="255" wrapText="1"/>
    </xf>
    <xf numFmtId="0" fontId="2" fillId="0" borderId="5" xfId="0" applyFont="1" applyFill="1" applyBorder="1" applyAlignment="1">
      <alignment horizontal="left" vertical="center" shrinkToFit="1"/>
    </xf>
    <xf numFmtId="0" fontId="2" fillId="0" borderId="6" xfId="0" applyFont="1" applyFill="1" applyBorder="1" applyAlignment="1">
      <alignment horizontal="left" vertical="center" shrinkToFit="1"/>
    </xf>
    <xf numFmtId="0" fontId="2" fillId="0" borderId="7" xfId="0" applyFont="1" applyFill="1" applyBorder="1" applyAlignment="1">
      <alignment horizontal="left" vertical="center" shrinkToFit="1"/>
    </xf>
    <xf numFmtId="0" fontId="2" fillId="0" borderId="0" xfId="0" applyFont="1" applyFill="1" applyBorder="1" applyAlignment="1" applyProtection="1">
      <alignment horizontal="left" vertical="center" wrapText="1"/>
    </xf>
    <xf numFmtId="0" fontId="2" fillId="0" borderId="23" xfId="0" applyFont="1" applyFill="1" applyBorder="1" applyAlignment="1">
      <alignment horizontal="center" vertical="center" textRotation="255" shrinkToFit="1"/>
    </xf>
    <xf numFmtId="0" fontId="2" fillId="0" borderId="13" xfId="0" applyFont="1" applyFill="1" applyBorder="1" applyAlignment="1">
      <alignment horizontal="center" vertical="center" textRotation="255" shrinkToFit="1"/>
    </xf>
    <xf numFmtId="0" fontId="2" fillId="0" borderId="20" xfId="0" applyFont="1" applyFill="1" applyBorder="1" applyAlignment="1">
      <alignment horizontal="center" vertical="center" textRotation="255" shrinkToFit="1"/>
    </xf>
    <xf numFmtId="0" fontId="8" fillId="0" borderId="0" xfId="0" applyFont="1" applyFill="1" applyAlignment="1">
      <alignment horizontal="center" vertical="center" shrinkToFit="1"/>
    </xf>
    <xf numFmtId="0" fontId="14" fillId="0" borderId="8" xfId="0" applyFont="1" applyBorder="1" applyAlignment="1">
      <alignment horizontal="left" vertical="center"/>
    </xf>
    <xf numFmtId="0" fontId="14" fillId="0" borderId="8" xfId="0" applyFont="1" applyBorder="1" applyAlignment="1">
      <alignment horizontal="left" vertical="center" shrinkToFit="1"/>
    </xf>
    <xf numFmtId="38" fontId="9" fillId="0" borderId="5" xfId="1" applyFont="1" applyBorder="1" applyAlignment="1">
      <alignment horizontal="center" vertical="center" shrinkToFit="1"/>
    </xf>
    <xf numFmtId="38" fontId="9" fillId="0" borderId="6" xfId="1" applyFont="1" applyBorder="1" applyAlignment="1">
      <alignment horizontal="center" vertical="center" shrinkToFit="1"/>
    </xf>
    <xf numFmtId="38" fontId="9" fillId="0" borderId="7" xfId="1" applyFont="1" applyBorder="1" applyAlignment="1">
      <alignment horizontal="center" vertical="center" shrinkToFit="1"/>
    </xf>
    <xf numFmtId="38" fontId="9" fillId="0" borderId="5" xfId="0" applyNumberFormat="1"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23" fillId="0" borderId="0" xfId="0" applyFont="1" applyBorder="1" applyAlignment="1">
      <alignment horizontal="center" vertical="center"/>
    </xf>
    <xf numFmtId="0" fontId="24" fillId="0" borderId="0" xfId="0" applyFont="1" applyBorder="1" applyAlignment="1">
      <alignment horizontal="center" vertical="center" wrapText="1" shrinkToFit="1"/>
    </xf>
    <xf numFmtId="0" fontId="24" fillId="0" borderId="0" xfId="0" applyFont="1" applyAlignment="1">
      <alignment horizontal="center" vertical="center" wrapText="1" shrinkToFit="1"/>
    </xf>
    <xf numFmtId="0" fontId="24" fillId="0" borderId="0" xfId="0" applyFont="1" applyBorder="1" applyAlignment="1">
      <alignment horizontal="center" vertical="center" shrinkToFit="1"/>
    </xf>
    <xf numFmtId="0" fontId="24" fillId="0" borderId="0" xfId="0" applyFont="1" applyAlignment="1">
      <alignment horizontal="center" vertical="center" shrinkToFit="1"/>
    </xf>
    <xf numFmtId="0" fontId="24" fillId="0" borderId="22" xfId="0" applyFont="1" applyBorder="1" applyAlignment="1">
      <alignment horizontal="center" vertical="center" shrinkToFit="1"/>
    </xf>
    <xf numFmtId="0" fontId="24" fillId="0" borderId="17" xfId="0" applyFont="1" applyBorder="1" applyAlignment="1">
      <alignment horizontal="center" vertical="center" shrinkToFit="1"/>
    </xf>
    <xf numFmtId="0" fontId="24" fillId="0" borderId="18" xfId="0" applyFont="1" applyBorder="1" applyAlignment="1">
      <alignment horizontal="center" vertical="center" shrinkToFit="1"/>
    </xf>
    <xf numFmtId="0" fontId="24" fillId="0" borderId="30" xfId="0" applyFont="1" applyBorder="1" applyAlignment="1">
      <alignment horizontal="center" vertical="center" shrinkToFit="1"/>
    </xf>
    <xf numFmtId="0" fontId="23" fillId="0" borderId="31"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32" xfId="0" applyFont="1" applyBorder="1" applyAlignment="1">
      <alignment horizontal="center" vertical="center"/>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24" fillId="0" borderId="5" xfId="0" applyFont="1" applyBorder="1" applyAlignment="1">
      <alignment horizontal="center" vertical="center" shrinkToFit="1"/>
    </xf>
    <xf numFmtId="0" fontId="24" fillId="0" borderId="6" xfId="0" applyFont="1" applyBorder="1" applyAlignment="1">
      <alignment horizontal="center" vertical="center" shrinkToFit="1"/>
    </xf>
    <xf numFmtId="0" fontId="24" fillId="0" borderId="7" xfId="0" applyFont="1" applyBorder="1" applyAlignment="1">
      <alignment horizontal="center" vertical="center" shrinkToFit="1"/>
    </xf>
    <xf numFmtId="0" fontId="24" fillId="0" borderId="5" xfId="0" applyFont="1" applyBorder="1" applyAlignment="1">
      <alignment horizontal="center" vertical="center" wrapText="1" shrinkToFit="1"/>
    </xf>
    <xf numFmtId="0" fontId="24" fillId="0" borderId="6" xfId="0" applyFont="1" applyBorder="1" applyAlignment="1">
      <alignment horizontal="center" vertical="center" wrapText="1" shrinkToFit="1"/>
    </xf>
    <xf numFmtId="0" fontId="24" fillId="0" borderId="7" xfId="0" applyFont="1" applyBorder="1" applyAlignment="1">
      <alignment horizontal="center" vertical="center" wrapText="1" shrinkToFit="1"/>
    </xf>
    <xf numFmtId="0" fontId="24" fillId="0" borderId="21" xfId="0" applyFont="1" applyBorder="1" applyAlignment="1">
      <alignment horizontal="center" vertical="center" wrapText="1" shrinkToFit="1"/>
    </xf>
    <xf numFmtId="0" fontId="14" fillId="0" borderId="25" xfId="0" applyFont="1" applyBorder="1" applyAlignment="1">
      <alignment horizontal="center" vertical="center" shrinkToFit="1"/>
    </xf>
    <xf numFmtId="0" fontId="14" fillId="0" borderId="26" xfId="0" applyFont="1" applyBorder="1" applyAlignment="1">
      <alignment horizontal="center" vertical="center" shrinkToFit="1"/>
    </xf>
    <xf numFmtId="0" fontId="14" fillId="0" borderId="27" xfId="0" applyFont="1" applyBorder="1" applyAlignment="1">
      <alignment horizontal="center" vertical="center" shrinkToFit="1"/>
    </xf>
    <xf numFmtId="38" fontId="24" fillId="0" borderId="25" xfId="1" applyFont="1" applyFill="1" applyBorder="1" applyAlignment="1">
      <alignment horizontal="center" vertical="center" shrinkToFit="1"/>
    </xf>
    <xf numFmtId="38" fontId="24" fillId="0" borderId="26" xfId="1" applyFont="1" applyFill="1" applyBorder="1" applyAlignment="1">
      <alignment horizontal="center" vertical="center" shrinkToFit="1"/>
    </xf>
    <xf numFmtId="38" fontId="24" fillId="0" borderId="27" xfId="1" applyFont="1" applyFill="1" applyBorder="1" applyAlignment="1">
      <alignment horizontal="center" vertical="center" shrinkToFit="1"/>
    </xf>
    <xf numFmtId="38" fontId="24" fillId="0" borderId="29" xfId="1" applyFont="1" applyFill="1" applyBorder="1" applyAlignment="1">
      <alignment horizontal="center" vertical="center" shrinkToFit="1"/>
    </xf>
    <xf numFmtId="0" fontId="14" fillId="0" borderId="28"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4" xfId="0" applyFont="1" applyBorder="1" applyAlignment="1">
      <alignment horizontal="center" vertical="center" shrinkToFit="1"/>
    </xf>
    <xf numFmtId="0" fontId="23" fillId="0" borderId="35" xfId="0" applyFont="1" applyBorder="1" applyAlignment="1">
      <alignment horizontal="center" vertical="center" shrinkToFit="1"/>
    </xf>
    <xf numFmtId="0" fontId="23" fillId="0" borderId="33" xfId="0" applyFont="1" applyBorder="1" applyAlignment="1">
      <alignment horizontal="center" vertical="center" shrinkToFit="1"/>
    </xf>
    <xf numFmtId="0" fontId="23" fillId="0" borderId="34" xfId="0" applyFont="1" applyBorder="1" applyAlignment="1">
      <alignment horizontal="center" vertical="center" shrinkToFit="1"/>
    </xf>
    <xf numFmtId="38" fontId="24" fillId="0" borderId="20" xfId="1" applyFont="1" applyFill="1" applyBorder="1" applyAlignment="1">
      <alignment horizontal="center" vertical="center" shrinkToFit="1"/>
    </xf>
    <xf numFmtId="38" fontId="14" fillId="0" borderId="28" xfId="1" applyFont="1" applyFill="1" applyBorder="1" applyAlignment="1">
      <alignment horizontal="center" vertical="center" shrinkToFit="1"/>
    </xf>
    <xf numFmtId="38" fontId="14" fillId="0" borderId="26" xfId="1" applyFont="1" applyFill="1" applyBorder="1" applyAlignment="1">
      <alignment horizontal="center" vertical="center" shrinkToFit="1"/>
    </xf>
    <xf numFmtId="38" fontId="14" fillId="0" borderId="27" xfId="1" applyFont="1" applyFill="1" applyBorder="1" applyAlignment="1">
      <alignment horizontal="center" vertical="center" shrinkToFit="1"/>
    </xf>
    <xf numFmtId="38" fontId="24" fillId="0" borderId="8" xfId="1" applyFont="1" applyFill="1" applyBorder="1" applyAlignment="1">
      <alignment horizontal="center" vertical="center" shrinkToFit="1"/>
    </xf>
    <xf numFmtId="38" fontId="24" fillId="0" borderId="0" xfId="1" applyFont="1" applyFill="1" applyBorder="1" applyAlignment="1">
      <alignment horizontal="center" vertical="center"/>
    </xf>
    <xf numFmtId="38" fontId="24" fillId="0" borderId="5" xfId="1" applyFont="1" applyFill="1" applyBorder="1" applyAlignment="1">
      <alignment horizontal="center" vertical="center" shrinkToFit="1"/>
    </xf>
    <xf numFmtId="38" fontId="24" fillId="0" borderId="6" xfId="1" applyFont="1" applyFill="1" applyBorder="1" applyAlignment="1">
      <alignment horizontal="center" vertical="center" shrinkToFit="1"/>
    </xf>
    <xf numFmtId="38" fontId="24" fillId="0" borderId="21" xfId="1" applyFont="1" applyFill="1" applyBorder="1" applyAlignment="1">
      <alignment horizontal="center" vertical="center" shrinkToFit="1"/>
    </xf>
    <xf numFmtId="38" fontId="24" fillId="0" borderId="7" xfId="1" applyFont="1" applyFill="1" applyBorder="1" applyAlignment="1">
      <alignment horizontal="center" vertical="center" shrinkToFit="1"/>
    </xf>
    <xf numFmtId="0" fontId="14" fillId="0" borderId="5" xfId="0" applyFont="1" applyBorder="1" applyAlignment="1">
      <alignment horizontal="center" vertical="center" shrinkToFit="1"/>
    </xf>
    <xf numFmtId="38" fontId="14" fillId="0" borderId="23" xfId="1" applyFont="1" applyFill="1" applyBorder="1" applyAlignment="1">
      <alignment horizontal="center" vertical="center" shrinkToFit="1"/>
    </xf>
    <xf numFmtId="38" fontId="24" fillId="0" borderId="23" xfId="1" applyFont="1" applyFill="1" applyBorder="1" applyAlignment="1">
      <alignment horizontal="center" vertical="center" shrinkToFit="1"/>
    </xf>
    <xf numFmtId="38" fontId="24" fillId="0" borderId="0" xfId="1" applyFont="1" applyFill="1" applyBorder="1" applyAlignment="1">
      <alignment horizontal="center" vertical="center" shrinkToFit="1"/>
    </xf>
    <xf numFmtId="0" fontId="23" fillId="0" borderId="11" xfId="0" applyFont="1" applyBorder="1" applyAlignment="1">
      <alignment horizontal="center" vertical="center" shrinkToFit="1"/>
    </xf>
    <xf numFmtId="0" fontId="23" fillId="0" borderId="0" xfId="0" applyFont="1" applyBorder="1" applyAlignment="1">
      <alignment horizontal="center" vertical="center" shrinkToFit="1"/>
    </xf>
    <xf numFmtId="38" fontId="24" fillId="0" borderId="2" xfId="1" applyFont="1" applyFill="1" applyBorder="1" applyAlignment="1">
      <alignment horizontal="center" vertical="center" shrinkToFit="1"/>
    </xf>
    <xf numFmtId="38" fontId="24" fillId="0" borderId="3" xfId="1" applyFont="1" applyFill="1" applyBorder="1" applyAlignment="1">
      <alignment horizontal="center" vertical="center" shrinkToFit="1"/>
    </xf>
    <xf numFmtId="38" fontId="24" fillId="0" borderId="4" xfId="1" applyFont="1" applyFill="1" applyBorder="1" applyAlignment="1">
      <alignment horizontal="center" vertical="center" shrinkToFit="1"/>
    </xf>
    <xf numFmtId="38" fontId="9" fillId="0" borderId="9" xfId="1" applyFont="1" applyBorder="1" applyAlignment="1">
      <alignment horizontal="center" vertical="center" shrinkToFit="1"/>
    </xf>
    <xf numFmtId="38" fontId="9" fillId="0" borderId="1" xfId="1" applyFont="1" applyBorder="1" applyAlignment="1">
      <alignment horizontal="center" vertical="center" shrinkToFit="1"/>
    </xf>
    <xf numFmtId="38" fontId="9" fillId="0" borderId="14" xfId="1" applyFont="1" applyFill="1" applyBorder="1" applyAlignment="1">
      <alignment horizontal="center" vertical="center" shrinkToFit="1"/>
    </xf>
    <xf numFmtId="0" fontId="14" fillId="0" borderId="1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38" fontId="14" fillId="0" borderId="31" xfId="1" applyFont="1" applyFill="1" applyBorder="1" applyAlignment="1">
      <alignment horizontal="center" vertical="center" shrinkToFit="1"/>
    </xf>
    <xf numFmtId="38" fontId="14" fillId="0" borderId="3" xfId="1" applyFont="1" applyFill="1" applyBorder="1" applyAlignment="1">
      <alignment horizontal="center" vertical="center" shrinkToFit="1"/>
    </xf>
    <xf numFmtId="38" fontId="14" fillId="0" borderId="4" xfId="1" applyFont="1" applyFill="1" applyBorder="1" applyAlignment="1">
      <alignment horizontal="center" vertical="center" shrinkToFit="1"/>
    </xf>
    <xf numFmtId="38" fontId="9" fillId="0" borderId="23" xfId="1" applyFont="1" applyFill="1" applyBorder="1" applyAlignment="1">
      <alignment horizontal="center" vertical="center" shrinkToFit="1"/>
    </xf>
    <xf numFmtId="38" fontId="14" fillId="0" borderId="16" xfId="1" applyFont="1" applyFill="1" applyBorder="1" applyAlignment="1">
      <alignment horizontal="center" vertical="center" shrinkToFit="1"/>
    </xf>
    <xf numFmtId="38" fontId="14" fillId="0" borderId="17" xfId="1" applyFont="1" applyFill="1" applyBorder="1" applyAlignment="1">
      <alignment horizontal="center" vertical="center" shrinkToFit="1"/>
    </xf>
    <xf numFmtId="38" fontId="14" fillId="0" borderId="18" xfId="1" applyFont="1" applyFill="1" applyBorder="1" applyAlignment="1">
      <alignment horizontal="center" vertical="center" shrinkToFit="1"/>
    </xf>
    <xf numFmtId="38" fontId="9" fillId="0" borderId="24" xfId="1" applyFont="1" applyFill="1" applyBorder="1" applyAlignment="1">
      <alignment horizontal="center" vertical="center" shrinkToFit="1"/>
    </xf>
    <xf numFmtId="38" fontId="9" fillId="0" borderId="37" xfId="1" applyFont="1" applyFill="1" applyBorder="1" applyAlignment="1">
      <alignment horizontal="center" vertical="center" shrinkToFit="1"/>
    </xf>
  </cellXfs>
  <cellStyles count="2">
    <cellStyle name="桁区切り" xfId="1" builtinId="6"/>
    <cellStyle name="標準" xfId="0" builtinId="0"/>
  </cellStyles>
  <dxfs count="1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AE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75</xdr:col>
      <xdr:colOff>256898</xdr:colOff>
      <xdr:row>1</xdr:row>
      <xdr:rowOff>0</xdr:rowOff>
    </xdr:from>
    <xdr:to>
      <xdr:col>78</xdr:col>
      <xdr:colOff>782337</xdr:colOff>
      <xdr:row>6</xdr:row>
      <xdr:rowOff>10437</xdr:rowOff>
    </xdr:to>
    <xdr:sp macro="" textlink="">
      <xdr:nvSpPr>
        <xdr:cNvPr id="4" name="正方形/長方形 3">
          <a:extLst>
            <a:ext uri="{FF2B5EF4-FFF2-40B4-BE49-F238E27FC236}">
              <a16:creationId xmlns:a16="http://schemas.microsoft.com/office/drawing/2014/main" id="{C439DF54-911E-4D44-B899-1E2EA3FA5988}"/>
            </a:ext>
          </a:extLst>
        </xdr:cNvPr>
        <xdr:cNvSpPr/>
      </xdr:nvSpPr>
      <xdr:spPr bwMode="auto">
        <a:xfrm>
          <a:off x="9288505" y="313095"/>
          <a:ext cx="2909783" cy="157591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400">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4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r>
            <a:rPr kumimoji="1" lang="en-US" altLang="ja-JP" sz="1400">
              <a:latin typeface="BIZ UDPゴシック" panose="020B0400000000000000" pitchFamily="50" charset="-128"/>
              <a:ea typeface="BIZ UDPゴシック" panose="020B0400000000000000" pitchFamily="50" charset="-128"/>
            </a:rPr>
            <a:t> </a:t>
          </a:r>
          <a:r>
            <a:rPr kumimoji="1" lang="ja-JP" altLang="en-US" sz="1400">
              <a:latin typeface="BIZ UDPゴシック" panose="020B0400000000000000" pitchFamily="50" charset="-128"/>
              <a:ea typeface="BIZ UDPゴシック" panose="020B0400000000000000" pitchFamily="50" charset="-128"/>
            </a:rPr>
            <a:t>　　　　　　</a:t>
          </a:r>
          <a:r>
            <a:rPr kumimoji="1" lang="ja-JP" altLang="ja-JP" sz="1400">
              <a:solidFill>
                <a:schemeClr val="dk1"/>
              </a:solidFill>
              <a:effectLst/>
              <a:latin typeface="BIZ UDPゴシック" panose="020B0400000000000000" pitchFamily="50" charset="-128"/>
              <a:ea typeface="BIZ UDPゴシック" panose="020B0400000000000000" pitchFamily="50" charset="-128"/>
              <a:cs typeface="+mn-cs"/>
            </a:rPr>
            <a:t>入力セル　</a:t>
          </a:r>
          <a:r>
            <a:rPr kumimoji="1" lang="ja-JP" altLang="ja-JP" sz="1100">
              <a:solidFill>
                <a:schemeClr val="dk1"/>
              </a:solidFill>
              <a:effectLst/>
              <a:latin typeface="+mn-lt"/>
              <a:ea typeface="+mn-ea"/>
              <a:cs typeface="+mn-cs"/>
            </a:rPr>
            <a:t>　</a:t>
          </a:r>
          <a:endParaRPr kumimoji="1" lang="en-US" altLang="ja-JP" sz="900"/>
        </a:p>
      </xdr:txBody>
    </xdr:sp>
    <xdr:clientData/>
  </xdr:twoCellAnchor>
  <xdr:twoCellAnchor>
    <xdr:from>
      <xdr:col>75</xdr:col>
      <xdr:colOff>379728</xdr:colOff>
      <xdr:row>4</xdr:row>
      <xdr:rowOff>88711</xdr:rowOff>
    </xdr:from>
    <xdr:to>
      <xdr:col>76</xdr:col>
      <xdr:colOff>178624</xdr:colOff>
      <xdr:row>4</xdr:row>
      <xdr:rowOff>286603</xdr:rowOff>
    </xdr:to>
    <xdr:sp macro="" textlink="">
      <xdr:nvSpPr>
        <xdr:cNvPr id="5" name="正方形/長方形 4">
          <a:extLst>
            <a:ext uri="{FF2B5EF4-FFF2-40B4-BE49-F238E27FC236}">
              <a16:creationId xmlns:a16="http://schemas.microsoft.com/office/drawing/2014/main" id="{6C479820-E1A3-4AD0-B67F-1040DD31F5A1}"/>
            </a:ext>
          </a:extLst>
        </xdr:cNvPr>
        <xdr:cNvSpPr/>
      </xdr:nvSpPr>
      <xdr:spPr bwMode="auto">
        <a:xfrm>
          <a:off x="9411335" y="1341093"/>
          <a:ext cx="593677" cy="197892"/>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393377</xdr:colOff>
      <xdr:row>1</xdr:row>
      <xdr:rowOff>40140</xdr:rowOff>
    </xdr:from>
    <xdr:to>
      <xdr:col>15</xdr:col>
      <xdr:colOff>437029</xdr:colOff>
      <xdr:row>15</xdr:row>
      <xdr:rowOff>235324</xdr:rowOff>
    </xdr:to>
    <xdr:sp macro="" textlink="">
      <xdr:nvSpPr>
        <xdr:cNvPr id="2" name="正方形/長方形 1">
          <a:extLst>
            <a:ext uri="{FF2B5EF4-FFF2-40B4-BE49-F238E27FC236}">
              <a16:creationId xmlns:a16="http://schemas.microsoft.com/office/drawing/2014/main" id="{65608B91-8910-4411-ADD2-B9A079FC5073}"/>
            </a:ext>
          </a:extLst>
        </xdr:cNvPr>
        <xdr:cNvSpPr/>
      </xdr:nvSpPr>
      <xdr:spPr bwMode="auto">
        <a:xfrm>
          <a:off x="11251877" y="353905"/>
          <a:ext cx="3405417" cy="5024919"/>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サービス提供時間に対応する下記年間実施計画明細表に実績を入力してください。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直近までの実績を基に平均値を出してください。</a:t>
          </a: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526877</xdr:colOff>
      <xdr:row>4</xdr:row>
      <xdr:rowOff>44898</xdr:rowOff>
    </xdr:from>
    <xdr:to>
      <xdr:col>11</xdr:col>
      <xdr:colOff>642250</xdr:colOff>
      <xdr:row>4</xdr:row>
      <xdr:rowOff>305068</xdr:rowOff>
    </xdr:to>
    <xdr:sp macro="" textlink="">
      <xdr:nvSpPr>
        <xdr:cNvPr id="3" name="正方形/長方形 2">
          <a:extLst>
            <a:ext uri="{FF2B5EF4-FFF2-40B4-BE49-F238E27FC236}">
              <a16:creationId xmlns:a16="http://schemas.microsoft.com/office/drawing/2014/main" id="{59D7AA6B-A677-40CC-B29C-D9E2822ECA45}"/>
            </a:ext>
          </a:extLst>
        </xdr:cNvPr>
        <xdr:cNvSpPr/>
      </xdr:nvSpPr>
      <xdr:spPr bwMode="auto">
        <a:xfrm>
          <a:off x="11236356" y="1297280"/>
          <a:ext cx="773676" cy="260170"/>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353237</xdr:colOff>
      <xdr:row>0</xdr:row>
      <xdr:rowOff>216758</xdr:rowOff>
    </xdr:from>
    <xdr:to>
      <xdr:col>15</xdr:col>
      <xdr:colOff>605118</xdr:colOff>
      <xdr:row>19</xdr:row>
      <xdr:rowOff>392206</xdr:rowOff>
    </xdr:to>
    <xdr:sp macro="" textlink="">
      <xdr:nvSpPr>
        <xdr:cNvPr id="2" name="正方形/長方形 1">
          <a:extLst>
            <a:ext uri="{FF2B5EF4-FFF2-40B4-BE49-F238E27FC236}">
              <a16:creationId xmlns:a16="http://schemas.microsoft.com/office/drawing/2014/main" id="{B07F18B6-D14A-4E3E-9D8A-7DD885215CD8}"/>
            </a:ext>
          </a:extLst>
        </xdr:cNvPr>
        <xdr:cNvSpPr/>
      </xdr:nvSpPr>
      <xdr:spPr bwMode="auto">
        <a:xfrm>
          <a:off x="9911855" y="216758"/>
          <a:ext cx="3613645" cy="648436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令和８年４月分の実績内訳を入力してください。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456096</xdr:colOff>
      <xdr:row>5</xdr:row>
      <xdr:rowOff>192672</xdr:rowOff>
    </xdr:from>
    <xdr:to>
      <xdr:col>11</xdr:col>
      <xdr:colOff>565967</xdr:colOff>
      <xdr:row>6</xdr:row>
      <xdr:rowOff>155457</xdr:rowOff>
    </xdr:to>
    <xdr:sp macro="" textlink="">
      <xdr:nvSpPr>
        <xdr:cNvPr id="3" name="正方形/長方形 2">
          <a:extLst>
            <a:ext uri="{FF2B5EF4-FFF2-40B4-BE49-F238E27FC236}">
              <a16:creationId xmlns:a16="http://schemas.microsoft.com/office/drawing/2014/main" id="{550F8506-D16E-418F-8391-8B7F6C0AA0CA}"/>
            </a:ext>
          </a:extLst>
        </xdr:cNvPr>
        <xdr:cNvSpPr/>
      </xdr:nvSpPr>
      <xdr:spPr bwMode="auto">
        <a:xfrm>
          <a:off x="10014714" y="1761496"/>
          <a:ext cx="782224" cy="27654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242849</xdr:colOff>
      <xdr:row>0</xdr:row>
      <xdr:rowOff>100852</xdr:rowOff>
    </xdr:from>
    <xdr:to>
      <xdr:col>15</xdr:col>
      <xdr:colOff>649942</xdr:colOff>
      <xdr:row>20</xdr:row>
      <xdr:rowOff>11206</xdr:rowOff>
    </xdr:to>
    <xdr:sp macro="" textlink="">
      <xdr:nvSpPr>
        <xdr:cNvPr id="2" name="正方形/長方形 1">
          <a:extLst>
            <a:ext uri="{FF2B5EF4-FFF2-40B4-BE49-F238E27FC236}">
              <a16:creationId xmlns:a16="http://schemas.microsoft.com/office/drawing/2014/main" id="{33F74C6B-643B-4A7D-AFB1-DC1DB1D1E2CD}"/>
            </a:ext>
          </a:extLst>
        </xdr:cNvPr>
        <xdr:cNvSpPr/>
      </xdr:nvSpPr>
      <xdr:spPr bwMode="auto">
        <a:xfrm>
          <a:off x="9801467" y="100852"/>
          <a:ext cx="3768857" cy="675714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446562</xdr:colOff>
      <xdr:row>5</xdr:row>
      <xdr:rowOff>84126</xdr:rowOff>
    </xdr:from>
    <xdr:to>
      <xdr:col>11</xdr:col>
      <xdr:colOff>556433</xdr:colOff>
      <xdr:row>6</xdr:row>
      <xdr:rowOff>46911</xdr:rowOff>
    </xdr:to>
    <xdr:sp macro="" textlink="">
      <xdr:nvSpPr>
        <xdr:cNvPr id="3" name="正方形/長方形 2">
          <a:extLst>
            <a:ext uri="{FF2B5EF4-FFF2-40B4-BE49-F238E27FC236}">
              <a16:creationId xmlns:a16="http://schemas.microsoft.com/office/drawing/2014/main" id="{51B22417-F9DA-4092-B877-C6B15654F3B2}"/>
            </a:ext>
          </a:extLst>
        </xdr:cNvPr>
        <xdr:cNvSpPr/>
      </xdr:nvSpPr>
      <xdr:spPr bwMode="auto">
        <a:xfrm>
          <a:off x="10005180" y="1652950"/>
          <a:ext cx="782224" cy="27654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224787</xdr:colOff>
      <xdr:row>0</xdr:row>
      <xdr:rowOff>302559</xdr:rowOff>
    </xdr:from>
    <xdr:to>
      <xdr:col>15</xdr:col>
      <xdr:colOff>571501</xdr:colOff>
      <xdr:row>21</xdr:row>
      <xdr:rowOff>291353</xdr:rowOff>
    </xdr:to>
    <xdr:sp macro="" textlink="">
      <xdr:nvSpPr>
        <xdr:cNvPr id="2" name="正方形/長方形 1">
          <a:extLst>
            <a:ext uri="{FF2B5EF4-FFF2-40B4-BE49-F238E27FC236}">
              <a16:creationId xmlns:a16="http://schemas.microsoft.com/office/drawing/2014/main" id="{6E2C5EEF-7138-4EAB-9606-0AC90428866D}"/>
            </a:ext>
          </a:extLst>
        </xdr:cNvPr>
        <xdr:cNvSpPr/>
      </xdr:nvSpPr>
      <xdr:spPr bwMode="auto">
        <a:xfrm>
          <a:off x="9783405" y="302559"/>
          <a:ext cx="3708478" cy="714935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383676</xdr:colOff>
      <xdr:row>6</xdr:row>
      <xdr:rowOff>224786</xdr:rowOff>
    </xdr:from>
    <xdr:to>
      <xdr:col>11</xdr:col>
      <xdr:colOff>493547</xdr:colOff>
      <xdr:row>7</xdr:row>
      <xdr:rowOff>187570</xdr:rowOff>
    </xdr:to>
    <xdr:sp macro="" textlink="">
      <xdr:nvSpPr>
        <xdr:cNvPr id="3" name="正方形/長方形 2">
          <a:extLst>
            <a:ext uri="{FF2B5EF4-FFF2-40B4-BE49-F238E27FC236}">
              <a16:creationId xmlns:a16="http://schemas.microsoft.com/office/drawing/2014/main" id="{9B32AE77-7B25-4482-8882-FCD513AB0749}"/>
            </a:ext>
          </a:extLst>
        </xdr:cNvPr>
        <xdr:cNvSpPr/>
      </xdr:nvSpPr>
      <xdr:spPr bwMode="auto">
        <a:xfrm>
          <a:off x="9942294" y="2107374"/>
          <a:ext cx="782224" cy="27654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377321</xdr:colOff>
      <xdr:row>1</xdr:row>
      <xdr:rowOff>204214</xdr:rowOff>
    </xdr:from>
    <xdr:to>
      <xdr:col>15</xdr:col>
      <xdr:colOff>381000</xdr:colOff>
      <xdr:row>21</xdr:row>
      <xdr:rowOff>257735</xdr:rowOff>
    </xdr:to>
    <xdr:sp macro="" textlink="">
      <xdr:nvSpPr>
        <xdr:cNvPr id="2" name="正方形/長方形 1">
          <a:extLst>
            <a:ext uri="{FF2B5EF4-FFF2-40B4-BE49-F238E27FC236}">
              <a16:creationId xmlns:a16="http://schemas.microsoft.com/office/drawing/2014/main" id="{5EBA3770-439D-4878-AB8A-8DF95E5A9468}"/>
            </a:ext>
          </a:extLst>
        </xdr:cNvPr>
        <xdr:cNvSpPr/>
      </xdr:nvSpPr>
      <xdr:spPr bwMode="auto">
        <a:xfrm>
          <a:off x="9935939" y="517979"/>
          <a:ext cx="3365443" cy="6900315"/>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7</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502592</xdr:colOff>
      <xdr:row>7</xdr:row>
      <xdr:rowOff>56864</xdr:rowOff>
    </xdr:from>
    <xdr:to>
      <xdr:col>11</xdr:col>
      <xdr:colOff>612463</xdr:colOff>
      <xdr:row>8</xdr:row>
      <xdr:rowOff>19648</xdr:rowOff>
    </xdr:to>
    <xdr:sp macro="" textlink="">
      <xdr:nvSpPr>
        <xdr:cNvPr id="3" name="正方形/長方形 2">
          <a:extLst>
            <a:ext uri="{FF2B5EF4-FFF2-40B4-BE49-F238E27FC236}">
              <a16:creationId xmlns:a16="http://schemas.microsoft.com/office/drawing/2014/main" id="{EE78DD8C-503A-4F0C-BCA1-5A71B1658350}"/>
            </a:ext>
          </a:extLst>
        </xdr:cNvPr>
        <xdr:cNvSpPr/>
      </xdr:nvSpPr>
      <xdr:spPr bwMode="auto">
        <a:xfrm>
          <a:off x="10061210" y="2253217"/>
          <a:ext cx="782224" cy="27654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268105</xdr:colOff>
      <xdr:row>1</xdr:row>
      <xdr:rowOff>56866</xdr:rowOff>
    </xdr:from>
    <xdr:to>
      <xdr:col>15</xdr:col>
      <xdr:colOff>571500</xdr:colOff>
      <xdr:row>19</xdr:row>
      <xdr:rowOff>201705</xdr:rowOff>
    </xdr:to>
    <xdr:sp macro="" textlink="">
      <xdr:nvSpPr>
        <xdr:cNvPr id="2" name="正方形/長方形 1">
          <a:extLst>
            <a:ext uri="{FF2B5EF4-FFF2-40B4-BE49-F238E27FC236}">
              <a16:creationId xmlns:a16="http://schemas.microsoft.com/office/drawing/2014/main" id="{8334B66A-E313-42C6-849C-CC1673456927}"/>
            </a:ext>
          </a:extLst>
        </xdr:cNvPr>
        <xdr:cNvSpPr/>
      </xdr:nvSpPr>
      <xdr:spPr bwMode="auto">
        <a:xfrm>
          <a:off x="9826723" y="370631"/>
          <a:ext cx="3665159" cy="613998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382171</xdr:colOff>
      <xdr:row>5</xdr:row>
      <xdr:rowOff>133632</xdr:rowOff>
    </xdr:from>
    <xdr:to>
      <xdr:col>11</xdr:col>
      <xdr:colOff>492042</xdr:colOff>
      <xdr:row>6</xdr:row>
      <xdr:rowOff>96417</xdr:rowOff>
    </xdr:to>
    <xdr:sp macro="" textlink="">
      <xdr:nvSpPr>
        <xdr:cNvPr id="3" name="正方形/長方形 2">
          <a:extLst>
            <a:ext uri="{FF2B5EF4-FFF2-40B4-BE49-F238E27FC236}">
              <a16:creationId xmlns:a16="http://schemas.microsoft.com/office/drawing/2014/main" id="{B1D5E4B7-84ED-46E6-B7B6-9A268131DBB4}"/>
            </a:ext>
          </a:extLst>
        </xdr:cNvPr>
        <xdr:cNvSpPr/>
      </xdr:nvSpPr>
      <xdr:spPr bwMode="auto">
        <a:xfrm>
          <a:off x="9940789" y="1702456"/>
          <a:ext cx="782224" cy="27654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348386</xdr:colOff>
      <xdr:row>0</xdr:row>
      <xdr:rowOff>132129</xdr:rowOff>
    </xdr:from>
    <xdr:to>
      <xdr:col>15</xdr:col>
      <xdr:colOff>481853</xdr:colOff>
      <xdr:row>19</xdr:row>
      <xdr:rowOff>56029</xdr:rowOff>
    </xdr:to>
    <xdr:sp macro="" textlink="">
      <xdr:nvSpPr>
        <xdr:cNvPr id="2" name="正方形/長方形 1">
          <a:extLst>
            <a:ext uri="{FF2B5EF4-FFF2-40B4-BE49-F238E27FC236}">
              <a16:creationId xmlns:a16="http://schemas.microsoft.com/office/drawing/2014/main" id="{64D5B0C8-87DF-4EC0-843E-BB3350E5C64B}"/>
            </a:ext>
          </a:extLst>
        </xdr:cNvPr>
        <xdr:cNvSpPr/>
      </xdr:nvSpPr>
      <xdr:spPr bwMode="auto">
        <a:xfrm>
          <a:off x="9907004" y="132129"/>
          <a:ext cx="3495231" cy="6232812"/>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440040</xdr:colOff>
      <xdr:row>4</xdr:row>
      <xdr:rowOff>208896</xdr:rowOff>
    </xdr:from>
    <xdr:to>
      <xdr:col>11</xdr:col>
      <xdr:colOff>549911</xdr:colOff>
      <xdr:row>5</xdr:row>
      <xdr:rowOff>171680</xdr:rowOff>
    </xdr:to>
    <xdr:sp macro="" textlink="">
      <xdr:nvSpPr>
        <xdr:cNvPr id="3" name="正方形/長方形 2">
          <a:extLst>
            <a:ext uri="{FF2B5EF4-FFF2-40B4-BE49-F238E27FC236}">
              <a16:creationId xmlns:a16="http://schemas.microsoft.com/office/drawing/2014/main" id="{97FA0C10-AB77-4ACE-934C-E201C0DDE277}"/>
            </a:ext>
          </a:extLst>
        </xdr:cNvPr>
        <xdr:cNvSpPr/>
      </xdr:nvSpPr>
      <xdr:spPr bwMode="auto">
        <a:xfrm>
          <a:off x="9998658" y="1463955"/>
          <a:ext cx="782224" cy="27654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309917</xdr:colOff>
      <xdr:row>0</xdr:row>
      <xdr:rowOff>0</xdr:rowOff>
    </xdr:from>
    <xdr:to>
      <xdr:col>15</xdr:col>
      <xdr:colOff>526677</xdr:colOff>
      <xdr:row>19</xdr:row>
      <xdr:rowOff>44822</xdr:rowOff>
    </xdr:to>
    <xdr:sp macro="" textlink="">
      <xdr:nvSpPr>
        <xdr:cNvPr id="2" name="正方形/長方形 1">
          <a:extLst>
            <a:ext uri="{FF2B5EF4-FFF2-40B4-BE49-F238E27FC236}">
              <a16:creationId xmlns:a16="http://schemas.microsoft.com/office/drawing/2014/main" id="{F09FB88C-1829-4CB0-9E16-4FED90B31802}"/>
            </a:ext>
          </a:extLst>
        </xdr:cNvPr>
        <xdr:cNvSpPr/>
      </xdr:nvSpPr>
      <xdr:spPr bwMode="auto">
        <a:xfrm>
          <a:off x="9868535" y="0"/>
          <a:ext cx="3578524" cy="6353734"/>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10</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390366</xdr:colOff>
      <xdr:row>4</xdr:row>
      <xdr:rowOff>212240</xdr:rowOff>
    </xdr:from>
    <xdr:to>
      <xdr:col>11</xdr:col>
      <xdr:colOff>500237</xdr:colOff>
      <xdr:row>5</xdr:row>
      <xdr:rowOff>175024</xdr:rowOff>
    </xdr:to>
    <xdr:sp macro="" textlink="">
      <xdr:nvSpPr>
        <xdr:cNvPr id="3" name="正方形/長方形 2">
          <a:extLst>
            <a:ext uri="{FF2B5EF4-FFF2-40B4-BE49-F238E27FC236}">
              <a16:creationId xmlns:a16="http://schemas.microsoft.com/office/drawing/2014/main" id="{2EAD8456-9F79-44B4-AFD1-0BD673E410F4}"/>
            </a:ext>
          </a:extLst>
        </xdr:cNvPr>
        <xdr:cNvSpPr/>
      </xdr:nvSpPr>
      <xdr:spPr bwMode="auto">
        <a:xfrm>
          <a:off x="9948984" y="1467299"/>
          <a:ext cx="782224" cy="27654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365946</xdr:colOff>
      <xdr:row>0</xdr:row>
      <xdr:rowOff>197024</xdr:rowOff>
    </xdr:from>
    <xdr:to>
      <xdr:col>15</xdr:col>
      <xdr:colOff>638736</xdr:colOff>
      <xdr:row>19</xdr:row>
      <xdr:rowOff>56029</xdr:rowOff>
    </xdr:to>
    <xdr:sp macro="" textlink="">
      <xdr:nvSpPr>
        <xdr:cNvPr id="2" name="正方形/長方形 1">
          <a:extLst>
            <a:ext uri="{FF2B5EF4-FFF2-40B4-BE49-F238E27FC236}">
              <a16:creationId xmlns:a16="http://schemas.microsoft.com/office/drawing/2014/main" id="{E25430D5-81B4-4A2E-9538-5CE87A0280A8}"/>
            </a:ext>
          </a:extLst>
        </xdr:cNvPr>
        <xdr:cNvSpPr/>
      </xdr:nvSpPr>
      <xdr:spPr bwMode="auto">
        <a:xfrm>
          <a:off x="9924564" y="197024"/>
          <a:ext cx="3634554" cy="6167917"/>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513630</xdr:colOff>
      <xdr:row>4</xdr:row>
      <xdr:rowOff>195349</xdr:rowOff>
    </xdr:from>
    <xdr:to>
      <xdr:col>11</xdr:col>
      <xdr:colOff>623501</xdr:colOff>
      <xdr:row>5</xdr:row>
      <xdr:rowOff>157463</xdr:rowOff>
    </xdr:to>
    <xdr:sp macro="" textlink="">
      <xdr:nvSpPr>
        <xdr:cNvPr id="3" name="正方形/長方形 2">
          <a:extLst>
            <a:ext uri="{FF2B5EF4-FFF2-40B4-BE49-F238E27FC236}">
              <a16:creationId xmlns:a16="http://schemas.microsoft.com/office/drawing/2014/main" id="{671A5791-F078-4CA2-8566-3D2B861F21BE}"/>
            </a:ext>
          </a:extLst>
        </xdr:cNvPr>
        <xdr:cNvSpPr/>
      </xdr:nvSpPr>
      <xdr:spPr bwMode="auto">
        <a:xfrm>
          <a:off x="10072248" y="1450408"/>
          <a:ext cx="78222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284160</xdr:colOff>
      <xdr:row>0</xdr:row>
      <xdr:rowOff>137818</xdr:rowOff>
    </xdr:from>
    <xdr:to>
      <xdr:col>15</xdr:col>
      <xdr:colOff>526677</xdr:colOff>
      <xdr:row>18</xdr:row>
      <xdr:rowOff>302559</xdr:rowOff>
    </xdr:to>
    <xdr:sp macro="" textlink="">
      <xdr:nvSpPr>
        <xdr:cNvPr id="2" name="正方形/長方形 1">
          <a:extLst>
            <a:ext uri="{FF2B5EF4-FFF2-40B4-BE49-F238E27FC236}">
              <a16:creationId xmlns:a16="http://schemas.microsoft.com/office/drawing/2014/main" id="{7C18AA5F-9286-4856-9B38-31AD57BEA7BF}"/>
            </a:ext>
          </a:extLst>
        </xdr:cNvPr>
        <xdr:cNvSpPr/>
      </xdr:nvSpPr>
      <xdr:spPr bwMode="auto">
        <a:xfrm>
          <a:off x="9842778" y="137818"/>
          <a:ext cx="3604281" cy="615988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387021</xdr:colOff>
      <xdr:row>4</xdr:row>
      <xdr:rowOff>169760</xdr:rowOff>
    </xdr:from>
    <xdr:to>
      <xdr:col>11</xdr:col>
      <xdr:colOff>496892</xdr:colOff>
      <xdr:row>5</xdr:row>
      <xdr:rowOff>131874</xdr:rowOff>
    </xdr:to>
    <xdr:sp macro="" textlink="">
      <xdr:nvSpPr>
        <xdr:cNvPr id="3" name="正方形/長方形 2">
          <a:extLst>
            <a:ext uri="{FF2B5EF4-FFF2-40B4-BE49-F238E27FC236}">
              <a16:creationId xmlns:a16="http://schemas.microsoft.com/office/drawing/2014/main" id="{A4AD39DC-4AEF-4166-A225-E85724098AA2}"/>
            </a:ext>
          </a:extLst>
        </xdr:cNvPr>
        <xdr:cNvSpPr/>
      </xdr:nvSpPr>
      <xdr:spPr bwMode="auto">
        <a:xfrm>
          <a:off x="9945639" y="1424819"/>
          <a:ext cx="78222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316439</xdr:colOff>
      <xdr:row>0</xdr:row>
      <xdr:rowOff>152201</xdr:rowOff>
    </xdr:from>
    <xdr:to>
      <xdr:col>15</xdr:col>
      <xdr:colOff>582706</xdr:colOff>
      <xdr:row>19</xdr:row>
      <xdr:rowOff>336176</xdr:rowOff>
    </xdr:to>
    <xdr:sp macro="" textlink="">
      <xdr:nvSpPr>
        <xdr:cNvPr id="2" name="正方形/長方形 1">
          <a:extLst>
            <a:ext uri="{FF2B5EF4-FFF2-40B4-BE49-F238E27FC236}">
              <a16:creationId xmlns:a16="http://schemas.microsoft.com/office/drawing/2014/main" id="{DAA56758-7FBC-4BD9-A58F-22157ABD3721}"/>
            </a:ext>
          </a:extLst>
        </xdr:cNvPr>
        <xdr:cNvSpPr/>
      </xdr:nvSpPr>
      <xdr:spPr bwMode="auto">
        <a:xfrm>
          <a:off x="9875057" y="152201"/>
          <a:ext cx="3628031" cy="6492887"/>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408094</xdr:colOff>
      <xdr:row>5</xdr:row>
      <xdr:rowOff>60879</xdr:rowOff>
    </xdr:from>
    <xdr:to>
      <xdr:col>11</xdr:col>
      <xdr:colOff>517965</xdr:colOff>
      <xdr:row>6</xdr:row>
      <xdr:rowOff>22994</xdr:rowOff>
    </xdr:to>
    <xdr:sp macro="" textlink="">
      <xdr:nvSpPr>
        <xdr:cNvPr id="3" name="正方形/長方形 2">
          <a:extLst>
            <a:ext uri="{FF2B5EF4-FFF2-40B4-BE49-F238E27FC236}">
              <a16:creationId xmlns:a16="http://schemas.microsoft.com/office/drawing/2014/main" id="{352A7764-4094-4E2E-A7F7-4F5B3884D546}"/>
            </a:ext>
          </a:extLst>
        </xdr:cNvPr>
        <xdr:cNvSpPr/>
      </xdr:nvSpPr>
      <xdr:spPr bwMode="auto">
        <a:xfrm>
          <a:off x="9966712" y="1629703"/>
          <a:ext cx="78222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354741</xdr:colOff>
      <xdr:row>0</xdr:row>
      <xdr:rowOff>56698</xdr:rowOff>
    </xdr:from>
    <xdr:to>
      <xdr:col>15</xdr:col>
      <xdr:colOff>616324</xdr:colOff>
      <xdr:row>18</xdr:row>
      <xdr:rowOff>145677</xdr:rowOff>
    </xdr:to>
    <xdr:sp macro="" textlink="">
      <xdr:nvSpPr>
        <xdr:cNvPr id="4" name="正方形/長方形 3">
          <a:extLst>
            <a:ext uri="{FF2B5EF4-FFF2-40B4-BE49-F238E27FC236}">
              <a16:creationId xmlns:a16="http://schemas.microsoft.com/office/drawing/2014/main" id="{A512F77A-EBEF-4142-ABB1-24AB4E07B27B}"/>
            </a:ext>
          </a:extLst>
        </xdr:cNvPr>
        <xdr:cNvSpPr/>
      </xdr:nvSpPr>
      <xdr:spPr bwMode="auto">
        <a:xfrm>
          <a:off x="9913359" y="56698"/>
          <a:ext cx="3623347" cy="608412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502424</xdr:colOff>
      <xdr:row>4</xdr:row>
      <xdr:rowOff>66230</xdr:rowOff>
    </xdr:from>
    <xdr:to>
      <xdr:col>11</xdr:col>
      <xdr:colOff>612295</xdr:colOff>
      <xdr:row>5</xdr:row>
      <xdr:rowOff>29014</xdr:rowOff>
    </xdr:to>
    <xdr:sp macro="" textlink="">
      <xdr:nvSpPr>
        <xdr:cNvPr id="5" name="正方形/長方形 4">
          <a:extLst>
            <a:ext uri="{FF2B5EF4-FFF2-40B4-BE49-F238E27FC236}">
              <a16:creationId xmlns:a16="http://schemas.microsoft.com/office/drawing/2014/main" id="{7F6DEDD3-FD45-45C8-8CB2-114C4EF9D5C5}"/>
            </a:ext>
          </a:extLst>
        </xdr:cNvPr>
        <xdr:cNvSpPr/>
      </xdr:nvSpPr>
      <xdr:spPr bwMode="auto">
        <a:xfrm>
          <a:off x="10061042" y="1321289"/>
          <a:ext cx="782224" cy="27654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303396</xdr:colOff>
      <xdr:row>0</xdr:row>
      <xdr:rowOff>0</xdr:rowOff>
    </xdr:from>
    <xdr:to>
      <xdr:col>16</xdr:col>
      <xdr:colOff>1</xdr:colOff>
      <xdr:row>19</xdr:row>
      <xdr:rowOff>67234</xdr:rowOff>
    </xdr:to>
    <xdr:sp macro="" textlink="">
      <xdr:nvSpPr>
        <xdr:cNvPr id="2" name="正方形/長方形 1">
          <a:extLst>
            <a:ext uri="{FF2B5EF4-FFF2-40B4-BE49-F238E27FC236}">
              <a16:creationId xmlns:a16="http://schemas.microsoft.com/office/drawing/2014/main" id="{DDDD9779-ABB9-4E9C-9909-1665C50CC99C}"/>
            </a:ext>
          </a:extLst>
        </xdr:cNvPr>
        <xdr:cNvSpPr/>
      </xdr:nvSpPr>
      <xdr:spPr bwMode="auto">
        <a:xfrm>
          <a:off x="9862014" y="0"/>
          <a:ext cx="3730722" cy="637614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462285</xdr:colOff>
      <xdr:row>4</xdr:row>
      <xdr:rowOff>151026</xdr:rowOff>
    </xdr:from>
    <xdr:to>
      <xdr:col>11</xdr:col>
      <xdr:colOff>572156</xdr:colOff>
      <xdr:row>5</xdr:row>
      <xdr:rowOff>113810</xdr:rowOff>
    </xdr:to>
    <xdr:sp macro="" textlink="">
      <xdr:nvSpPr>
        <xdr:cNvPr id="3" name="正方形/長方形 2">
          <a:extLst>
            <a:ext uri="{FF2B5EF4-FFF2-40B4-BE49-F238E27FC236}">
              <a16:creationId xmlns:a16="http://schemas.microsoft.com/office/drawing/2014/main" id="{2B9285CF-1696-45A2-9C1E-AB385519C863}"/>
            </a:ext>
          </a:extLst>
        </xdr:cNvPr>
        <xdr:cNvSpPr/>
      </xdr:nvSpPr>
      <xdr:spPr bwMode="auto">
        <a:xfrm>
          <a:off x="10020903" y="1406085"/>
          <a:ext cx="782224" cy="27654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249220</xdr:colOff>
      <xdr:row>9</xdr:row>
      <xdr:rowOff>160213</xdr:rowOff>
    </xdr:from>
    <xdr:to>
      <xdr:col>18</xdr:col>
      <xdr:colOff>613522</xdr:colOff>
      <xdr:row>13</xdr:row>
      <xdr:rowOff>251891</xdr:rowOff>
    </xdr:to>
    <xdr:sp macro="" textlink="">
      <xdr:nvSpPr>
        <xdr:cNvPr id="2" name="正方形/長方形 1">
          <a:extLst>
            <a:ext uri="{FF2B5EF4-FFF2-40B4-BE49-F238E27FC236}">
              <a16:creationId xmlns:a16="http://schemas.microsoft.com/office/drawing/2014/main" id="{39480DA3-7E29-4F56-B2AF-62A1D4C43113}"/>
            </a:ext>
          </a:extLst>
        </xdr:cNvPr>
        <xdr:cNvSpPr/>
      </xdr:nvSpPr>
      <xdr:spPr bwMode="auto">
        <a:xfrm>
          <a:off x="8936317" y="2456597"/>
          <a:ext cx="3627897" cy="111229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en-US" altLang="ja-JP" sz="2000" b="1">
              <a:latin typeface="BIZ UDPゴシック" panose="020B0400000000000000" pitchFamily="50" charset="-128"/>
              <a:ea typeface="BIZ UDPゴシック" panose="020B0400000000000000" pitchFamily="50" charset="-128"/>
            </a:rPr>
            <a:t>×</a:t>
          </a:r>
          <a:r>
            <a:rPr kumimoji="1" lang="ja-JP" altLang="en-US" sz="2000" b="1">
              <a:latin typeface="BIZ UDPゴシック" panose="020B0400000000000000" pitchFamily="50" charset="-128"/>
              <a:ea typeface="BIZ UDPゴシック" panose="020B0400000000000000" pitchFamily="50" charset="-128"/>
            </a:rPr>
            <a:t>が表示された場合は補助金上限額を超えています</a:t>
          </a:r>
          <a:endParaRPr kumimoji="1" lang="en-US" altLang="ja-JP"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2C3AB-3AFF-4D5B-B922-E07A6ADF5675}">
  <sheetPr codeName="Sheet1">
    <tabColor rgb="FFFF0000"/>
  </sheetPr>
  <dimension ref="A1:BW32"/>
  <sheetViews>
    <sheetView view="pageBreakPreview" zoomScale="85" zoomScaleNormal="85" zoomScaleSheetLayoutView="85" workbookViewId="0">
      <selection activeCell="V20" sqref="V20:BW20"/>
    </sheetView>
  </sheetViews>
  <sheetFormatPr defaultColWidth="8.75" defaultRowHeight="30" customHeight="1" x14ac:dyDescent="0.4"/>
  <cols>
    <col min="1" max="20" width="1.625" style="29" customWidth="1"/>
    <col min="21" max="75" width="1.625" style="30" customWidth="1"/>
    <col min="76" max="79" width="10.625" style="29" customWidth="1"/>
    <col min="80" max="16384" width="8.75" style="29"/>
  </cols>
  <sheetData>
    <row r="1" spans="1:75" ht="24.95" customHeight="1" x14ac:dyDescent="0.4"/>
    <row r="2" spans="1:75" ht="24.95" customHeight="1" x14ac:dyDescent="0.4">
      <c r="A2" s="106" t="s">
        <v>0</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row>
    <row r="3" spans="1:75" ht="24.95" customHeight="1" x14ac:dyDescent="0.4">
      <c r="A3" s="106" t="s">
        <v>109</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row>
    <row r="4" spans="1:75" ht="24.95" customHeight="1" x14ac:dyDescent="0.4">
      <c r="A4" s="108" t="s">
        <v>110</v>
      </c>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08"/>
      <c r="BV4" s="108"/>
      <c r="BW4" s="108"/>
    </row>
    <row r="5" spans="1:75" ht="24.95" customHeight="1" x14ac:dyDescent="0.4"/>
    <row r="6" spans="1:75" ht="24.95" customHeight="1" x14ac:dyDescent="0.4">
      <c r="A6" s="107" t="s">
        <v>1</v>
      </c>
      <c r="B6" s="107"/>
      <c r="C6" s="107"/>
      <c r="D6" s="107"/>
      <c r="E6" s="107"/>
      <c r="F6" s="107"/>
      <c r="G6" s="107"/>
      <c r="H6" s="107"/>
      <c r="I6" s="107"/>
      <c r="J6" s="107"/>
      <c r="K6" s="107"/>
      <c r="L6" s="107"/>
      <c r="M6" s="107"/>
      <c r="N6" s="107"/>
      <c r="O6" s="107"/>
      <c r="P6" s="107"/>
      <c r="Q6" s="107"/>
      <c r="R6" s="107"/>
      <c r="S6" s="107"/>
      <c r="T6" s="107"/>
      <c r="U6" s="107"/>
      <c r="BO6" s="85"/>
      <c r="BP6" s="85"/>
      <c r="BQ6" s="85"/>
      <c r="BR6" s="85"/>
      <c r="BS6" s="85"/>
      <c r="BT6" s="85"/>
      <c r="BU6" s="85"/>
    </row>
    <row r="7" spans="1:75" ht="24.95" customHeight="1" x14ac:dyDescent="0.4">
      <c r="A7" s="81" t="s">
        <v>2</v>
      </c>
      <c r="B7" s="82"/>
      <c r="C7" s="82"/>
      <c r="D7" s="82"/>
      <c r="E7" s="82"/>
      <c r="F7" s="82"/>
      <c r="G7" s="82"/>
      <c r="H7" s="83"/>
      <c r="I7" s="77" t="s">
        <v>3</v>
      </c>
      <c r="J7" s="78"/>
      <c r="K7" s="78"/>
      <c r="L7" s="78"/>
      <c r="M7" s="78"/>
      <c r="N7" s="78"/>
      <c r="O7" s="78"/>
      <c r="P7" s="78"/>
      <c r="Q7" s="78"/>
      <c r="R7" s="78"/>
      <c r="S7" s="78"/>
      <c r="T7" s="78"/>
      <c r="U7" s="79"/>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row>
    <row r="8" spans="1:75" ht="30" customHeight="1" x14ac:dyDescent="0.4">
      <c r="A8" s="84"/>
      <c r="B8" s="85"/>
      <c r="C8" s="85"/>
      <c r="D8" s="85"/>
      <c r="E8" s="85"/>
      <c r="F8" s="85"/>
      <c r="G8" s="85"/>
      <c r="H8" s="86"/>
      <c r="I8" s="77" t="s">
        <v>4</v>
      </c>
      <c r="J8" s="78"/>
      <c r="K8" s="78"/>
      <c r="L8" s="78"/>
      <c r="M8" s="78"/>
      <c r="N8" s="78"/>
      <c r="O8" s="78"/>
      <c r="P8" s="78"/>
      <c r="Q8" s="78"/>
      <c r="R8" s="78"/>
      <c r="S8" s="78"/>
      <c r="T8" s="78"/>
      <c r="U8" s="79"/>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row>
    <row r="9" spans="1:75" ht="24.95" customHeight="1" x14ac:dyDescent="0.4">
      <c r="A9" s="87" t="s">
        <v>5</v>
      </c>
      <c r="B9" s="88"/>
      <c r="C9" s="88"/>
      <c r="D9" s="88"/>
      <c r="E9" s="88"/>
      <c r="F9" s="88"/>
      <c r="G9" s="88"/>
      <c r="H9" s="89"/>
      <c r="I9" s="77" t="s">
        <v>6</v>
      </c>
      <c r="J9" s="78"/>
      <c r="K9" s="78"/>
      <c r="L9" s="78"/>
      <c r="M9" s="78"/>
      <c r="N9" s="78"/>
      <c r="O9" s="78"/>
      <c r="P9" s="78"/>
      <c r="Q9" s="78"/>
      <c r="R9" s="78"/>
      <c r="S9" s="78"/>
      <c r="T9" s="78"/>
      <c r="U9" s="79"/>
      <c r="V9" s="96"/>
      <c r="W9" s="97"/>
      <c r="X9" s="97"/>
      <c r="Y9" s="98"/>
      <c r="Z9" s="31" t="s">
        <v>7</v>
      </c>
      <c r="AA9" s="99"/>
      <c r="AB9" s="99"/>
      <c r="AC9" s="99"/>
      <c r="AD9" s="99"/>
      <c r="AE9" s="99"/>
    </row>
    <row r="10" spans="1:75" ht="42" customHeight="1" x14ac:dyDescent="0.4">
      <c r="A10" s="90"/>
      <c r="B10" s="91"/>
      <c r="C10" s="91"/>
      <c r="D10" s="91"/>
      <c r="E10" s="91"/>
      <c r="F10" s="91"/>
      <c r="G10" s="91"/>
      <c r="H10" s="92"/>
      <c r="I10" s="100" t="s">
        <v>8</v>
      </c>
      <c r="J10" s="101"/>
      <c r="K10" s="101"/>
      <c r="L10" s="101"/>
      <c r="M10" s="101"/>
      <c r="N10" s="101"/>
      <c r="O10" s="101"/>
      <c r="P10" s="101"/>
      <c r="Q10" s="101"/>
      <c r="R10" s="101"/>
      <c r="S10" s="101"/>
      <c r="T10" s="101"/>
      <c r="U10" s="102"/>
      <c r="V10" s="103"/>
      <c r="W10" s="104"/>
      <c r="X10" s="104"/>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104"/>
      <c r="BW10" s="105"/>
    </row>
    <row r="11" spans="1:75" ht="24.95" customHeight="1" x14ac:dyDescent="0.4">
      <c r="A11" s="93"/>
      <c r="B11" s="94"/>
      <c r="C11" s="94"/>
      <c r="D11" s="94"/>
      <c r="E11" s="94"/>
      <c r="F11" s="94"/>
      <c r="G11" s="94"/>
      <c r="H11" s="95"/>
      <c r="I11" s="77" t="s">
        <v>9</v>
      </c>
      <c r="J11" s="78"/>
      <c r="K11" s="78"/>
      <c r="L11" s="78"/>
      <c r="M11" s="78"/>
      <c r="N11" s="78"/>
      <c r="O11" s="78"/>
      <c r="P11" s="78"/>
      <c r="Q11" s="78"/>
      <c r="R11" s="78"/>
      <c r="S11" s="78"/>
      <c r="T11" s="78"/>
      <c r="U11" s="79"/>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row>
    <row r="12" spans="1:75" ht="24.95" customHeight="1" x14ac:dyDescent="0.4">
      <c r="A12" s="87" t="s">
        <v>10</v>
      </c>
      <c r="B12" s="88"/>
      <c r="C12" s="88"/>
      <c r="D12" s="88"/>
      <c r="E12" s="88"/>
      <c r="F12" s="88"/>
      <c r="G12" s="88"/>
      <c r="H12" s="89"/>
      <c r="I12" s="77" t="s">
        <v>11</v>
      </c>
      <c r="J12" s="78"/>
      <c r="K12" s="78"/>
      <c r="L12" s="78"/>
      <c r="M12" s="78"/>
      <c r="N12" s="78"/>
      <c r="O12" s="78"/>
      <c r="P12" s="78"/>
      <c r="Q12" s="78"/>
      <c r="R12" s="78"/>
      <c r="S12" s="78"/>
      <c r="T12" s="78"/>
      <c r="U12" s="79"/>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row>
    <row r="13" spans="1:75" ht="24.95" customHeight="1" x14ac:dyDescent="0.4">
      <c r="A13" s="93"/>
      <c r="B13" s="94"/>
      <c r="C13" s="94"/>
      <c r="D13" s="94"/>
      <c r="E13" s="94"/>
      <c r="F13" s="94"/>
      <c r="G13" s="94"/>
      <c r="H13" s="95"/>
      <c r="I13" s="77" t="s">
        <v>12</v>
      </c>
      <c r="J13" s="78"/>
      <c r="K13" s="78"/>
      <c r="L13" s="78"/>
      <c r="M13" s="78"/>
      <c r="N13" s="78"/>
      <c r="O13" s="78"/>
      <c r="P13" s="78"/>
      <c r="Q13" s="78"/>
      <c r="R13" s="78"/>
      <c r="S13" s="78"/>
      <c r="T13" s="78"/>
      <c r="U13" s="79"/>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row>
    <row r="14" spans="1:75" ht="24.95" customHeight="1" x14ac:dyDescent="0.4">
      <c r="A14" s="67" t="s">
        <v>13</v>
      </c>
      <c r="B14" s="67"/>
      <c r="C14" s="67"/>
      <c r="D14" s="67"/>
      <c r="E14" s="67"/>
      <c r="F14" s="67"/>
      <c r="G14" s="67"/>
      <c r="H14" s="67"/>
      <c r="I14" s="67"/>
      <c r="J14" s="67"/>
      <c r="K14" s="67"/>
      <c r="L14" s="67"/>
      <c r="M14" s="67"/>
      <c r="N14" s="67"/>
      <c r="O14" s="67"/>
      <c r="P14" s="67"/>
      <c r="Q14" s="67"/>
      <c r="R14" s="67"/>
      <c r="S14" s="67"/>
      <c r="T14" s="67"/>
      <c r="U14" s="67"/>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row>
    <row r="15" spans="1:75" ht="24.95" customHeight="1" x14ac:dyDescent="0.4">
      <c r="A15" s="71" t="s">
        <v>14</v>
      </c>
      <c r="B15" s="72"/>
      <c r="C15" s="72"/>
      <c r="D15" s="72"/>
      <c r="E15" s="72"/>
      <c r="F15" s="72"/>
      <c r="G15" s="72"/>
      <c r="H15" s="73"/>
      <c r="I15" s="77" t="s">
        <v>15</v>
      </c>
      <c r="J15" s="78"/>
      <c r="K15" s="78"/>
      <c r="L15" s="78"/>
      <c r="M15" s="78"/>
      <c r="N15" s="78"/>
      <c r="O15" s="78"/>
      <c r="P15" s="78"/>
      <c r="Q15" s="78"/>
      <c r="R15" s="78"/>
      <c r="S15" s="78"/>
      <c r="T15" s="78"/>
      <c r="U15" s="79"/>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row>
    <row r="16" spans="1:75" ht="24.95" customHeight="1" x14ac:dyDescent="0.4">
      <c r="A16" s="74"/>
      <c r="B16" s="75"/>
      <c r="C16" s="75"/>
      <c r="D16" s="75"/>
      <c r="E16" s="75"/>
      <c r="F16" s="75"/>
      <c r="G16" s="75"/>
      <c r="H16" s="76"/>
      <c r="I16" s="77" t="s">
        <v>12</v>
      </c>
      <c r="J16" s="78"/>
      <c r="K16" s="78"/>
      <c r="L16" s="78"/>
      <c r="M16" s="78"/>
      <c r="N16" s="78"/>
      <c r="O16" s="78"/>
      <c r="P16" s="78"/>
      <c r="Q16" s="78"/>
      <c r="R16" s="78"/>
      <c r="S16" s="78"/>
      <c r="T16" s="78"/>
      <c r="U16" s="79"/>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row>
    <row r="17" spans="1:75" ht="24.95" customHeight="1" x14ac:dyDescent="0.4">
      <c r="A17" s="81" t="s">
        <v>16</v>
      </c>
      <c r="B17" s="82"/>
      <c r="C17" s="82"/>
      <c r="D17" s="82"/>
      <c r="E17" s="82"/>
      <c r="F17" s="82"/>
      <c r="G17" s="82"/>
      <c r="H17" s="83"/>
      <c r="I17" s="77" t="s">
        <v>17</v>
      </c>
      <c r="J17" s="78"/>
      <c r="K17" s="78"/>
      <c r="L17" s="78"/>
      <c r="M17" s="78"/>
      <c r="N17" s="78"/>
      <c r="O17" s="78"/>
      <c r="P17" s="78"/>
      <c r="Q17" s="78"/>
      <c r="R17" s="78"/>
      <c r="S17" s="78"/>
      <c r="T17" s="78"/>
      <c r="U17" s="79"/>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row>
    <row r="18" spans="1:75" ht="24.95" customHeight="1" x14ac:dyDescent="0.4">
      <c r="A18" s="84"/>
      <c r="B18" s="85"/>
      <c r="C18" s="85"/>
      <c r="D18" s="85"/>
      <c r="E18" s="85"/>
      <c r="F18" s="85"/>
      <c r="G18" s="85"/>
      <c r="H18" s="86"/>
      <c r="I18" s="77" t="s">
        <v>18</v>
      </c>
      <c r="J18" s="78"/>
      <c r="K18" s="78"/>
      <c r="L18" s="78"/>
      <c r="M18" s="78"/>
      <c r="N18" s="78"/>
      <c r="O18" s="78"/>
      <c r="P18" s="78"/>
      <c r="Q18" s="78"/>
      <c r="R18" s="78"/>
      <c r="S18" s="78"/>
      <c r="T18" s="78"/>
      <c r="U18" s="79"/>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row>
    <row r="19" spans="1:75" ht="24.95" customHeight="1" x14ac:dyDescent="0.4">
      <c r="A19" s="64" t="s">
        <v>19</v>
      </c>
      <c r="B19" s="64"/>
      <c r="C19" s="64"/>
      <c r="D19" s="64"/>
      <c r="E19" s="64"/>
      <c r="F19" s="64"/>
      <c r="G19" s="64"/>
      <c r="H19" s="64"/>
      <c r="I19" s="64"/>
      <c r="J19" s="64"/>
      <c r="K19" s="64"/>
      <c r="L19" s="64"/>
      <c r="M19" s="64"/>
      <c r="N19" s="64"/>
      <c r="O19" s="64"/>
      <c r="P19" s="64"/>
      <c r="Q19" s="64"/>
      <c r="R19" s="64"/>
      <c r="S19" s="64"/>
      <c r="T19" s="64"/>
      <c r="U19" s="64"/>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row>
    <row r="20" spans="1:75" ht="24.95" customHeight="1" x14ac:dyDescent="0.4">
      <c r="A20" s="67" t="s">
        <v>20</v>
      </c>
      <c r="B20" s="67"/>
      <c r="C20" s="67"/>
      <c r="D20" s="67"/>
      <c r="E20" s="67"/>
      <c r="F20" s="67"/>
      <c r="G20" s="67"/>
      <c r="H20" s="67"/>
      <c r="I20" s="67"/>
      <c r="J20" s="67"/>
      <c r="K20" s="67"/>
      <c r="L20" s="67"/>
      <c r="M20" s="67"/>
      <c r="N20" s="67"/>
      <c r="O20" s="67"/>
      <c r="P20" s="67"/>
      <c r="Q20" s="67"/>
      <c r="R20" s="67"/>
      <c r="S20" s="67"/>
      <c r="T20" s="67"/>
      <c r="U20" s="67"/>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row>
    <row r="21" spans="1:75" ht="24.95" customHeight="1" x14ac:dyDescent="0.4">
      <c r="A21" s="67" t="s">
        <v>21</v>
      </c>
      <c r="B21" s="67"/>
      <c r="C21" s="67"/>
      <c r="D21" s="67"/>
      <c r="E21" s="67"/>
      <c r="F21" s="67"/>
      <c r="G21" s="67"/>
      <c r="H21" s="67"/>
      <c r="I21" s="67"/>
      <c r="J21" s="67"/>
      <c r="K21" s="67"/>
      <c r="L21" s="67"/>
      <c r="M21" s="67"/>
      <c r="N21" s="67"/>
      <c r="O21" s="67"/>
      <c r="P21" s="67"/>
      <c r="Q21" s="67"/>
      <c r="R21" s="67"/>
      <c r="S21" s="67"/>
      <c r="T21" s="67"/>
      <c r="U21" s="67"/>
      <c r="V21" s="68" t="s">
        <v>74</v>
      </c>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70"/>
    </row>
    <row r="22" spans="1:75" ht="24.95" customHeight="1" x14ac:dyDescent="0.4">
      <c r="A22" s="64" t="s">
        <v>108</v>
      </c>
      <c r="B22" s="64"/>
      <c r="C22" s="64"/>
      <c r="D22" s="64"/>
      <c r="E22" s="64"/>
      <c r="F22" s="64"/>
      <c r="G22" s="64"/>
      <c r="H22" s="64"/>
      <c r="I22" s="64"/>
      <c r="J22" s="64"/>
      <c r="K22" s="64"/>
      <c r="L22" s="64"/>
      <c r="M22" s="64"/>
      <c r="N22" s="64"/>
      <c r="O22" s="64"/>
      <c r="P22" s="64"/>
      <c r="Q22" s="64"/>
      <c r="R22" s="64"/>
      <c r="S22" s="64"/>
      <c r="T22" s="64"/>
      <c r="U22" s="64"/>
      <c r="V22" s="65" t="s">
        <v>111</v>
      </c>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row>
    <row r="23" spans="1:75" ht="24.95" customHeight="1" x14ac:dyDescent="0.4"/>
    <row r="24" spans="1:75" ht="24.95" customHeight="1" x14ac:dyDescent="0.4"/>
    <row r="25" spans="1:75" ht="24.95" customHeight="1" x14ac:dyDescent="0.4"/>
    <row r="26" spans="1:75" ht="24.95" customHeight="1" x14ac:dyDescent="0.4"/>
    <row r="27" spans="1:75" ht="24.95" customHeight="1" x14ac:dyDescent="0.4"/>
    <row r="28" spans="1:75" ht="24.95" customHeight="1" x14ac:dyDescent="0.4"/>
    <row r="29" spans="1:75" ht="24.95" customHeight="1" x14ac:dyDescent="0.4"/>
    <row r="30" spans="1:75" ht="24.95" customHeight="1" x14ac:dyDescent="0.4"/>
    <row r="31" spans="1:75" ht="24.95" customHeight="1" x14ac:dyDescent="0.4"/>
    <row r="32" spans="1:75" ht="24.95" customHeight="1" x14ac:dyDescent="0.4"/>
  </sheetData>
  <sheetProtection sheet="1" selectLockedCells="1"/>
  <mergeCells count="43">
    <mergeCell ref="A2:BW2"/>
    <mergeCell ref="A6:U6"/>
    <mergeCell ref="BO6:BU6"/>
    <mergeCell ref="A7:H8"/>
    <mergeCell ref="I7:U7"/>
    <mergeCell ref="V7:BW7"/>
    <mergeCell ref="I8:U8"/>
    <mergeCell ref="V8:BW8"/>
    <mergeCell ref="A3:BW3"/>
    <mergeCell ref="A4:BW4"/>
    <mergeCell ref="A14:U14"/>
    <mergeCell ref="V14:BW14"/>
    <mergeCell ref="A9:H11"/>
    <mergeCell ref="I9:U9"/>
    <mergeCell ref="V9:Y9"/>
    <mergeCell ref="AA9:AE9"/>
    <mergeCell ref="I10:U10"/>
    <mergeCell ref="V10:BW10"/>
    <mergeCell ref="I11:U11"/>
    <mergeCell ref="V11:BW11"/>
    <mergeCell ref="A12:H13"/>
    <mergeCell ref="I12:U12"/>
    <mergeCell ref="V12:BW12"/>
    <mergeCell ref="I13:U13"/>
    <mergeCell ref="V13:BW13"/>
    <mergeCell ref="A17:H18"/>
    <mergeCell ref="I17:U17"/>
    <mergeCell ref="V17:BW17"/>
    <mergeCell ref="I18:U18"/>
    <mergeCell ref="V18:BW18"/>
    <mergeCell ref="A15:H16"/>
    <mergeCell ref="I15:U15"/>
    <mergeCell ref="V15:BW15"/>
    <mergeCell ref="I16:U16"/>
    <mergeCell ref="V16:BW16"/>
    <mergeCell ref="A22:U22"/>
    <mergeCell ref="V22:BW22"/>
    <mergeCell ref="A19:U19"/>
    <mergeCell ref="V19:BW19"/>
    <mergeCell ref="A20:U20"/>
    <mergeCell ref="V20:BW20"/>
    <mergeCell ref="A21:U21"/>
    <mergeCell ref="V21:BW21"/>
  </mergeCells>
  <phoneticPr fontId="3"/>
  <pageMargins left="0.7" right="0.7" top="0.75" bottom="0.75" header="0.3" footer="0.3"/>
  <pageSetup paperSize="9" scale="56" orientation="portrait" copies="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EA4D0-4655-44A0-933B-8EC40220EC33}">
  <sheetPr codeName="Sheet20">
    <tabColor theme="9" tint="0.59999389629810485"/>
  </sheetPr>
  <dimension ref="A1:T258"/>
  <sheetViews>
    <sheetView view="pageBreakPreview" topLeftCell="A22" zoomScale="85" zoomScaleNormal="100" zoomScaleSheetLayoutView="85" workbookViewId="0">
      <selection activeCell="G20" sqref="G20:G41"/>
    </sheetView>
  </sheetViews>
  <sheetFormatPr defaultColWidth="8.75" defaultRowHeight="24.95" customHeight="1" x14ac:dyDescent="0.4"/>
  <cols>
    <col min="1" max="1" width="20.75" style="32" customWidth="1"/>
    <col min="2" max="2" width="14.75" style="32" bestFit="1" customWidth="1"/>
    <col min="3" max="3" width="14.125" style="32" bestFit="1" customWidth="1"/>
    <col min="4" max="5" width="16.375" style="32" bestFit="1" customWidth="1"/>
    <col min="6" max="6" width="9.875" style="32" bestFit="1" customWidth="1"/>
    <col min="7" max="7" width="14.25" style="32" bestFit="1" customWidth="1"/>
    <col min="8" max="8" width="12.125" style="32" bestFit="1" customWidth="1"/>
    <col min="9" max="10" width="12" style="32" bestFit="1" customWidth="1"/>
    <col min="11" max="16" width="8.75" style="32"/>
    <col min="17" max="18" width="8.75" style="33"/>
    <col min="19" max="19" width="9" style="33" bestFit="1" customWidth="1"/>
    <col min="20" max="16384" width="8.75" style="32"/>
  </cols>
  <sheetData>
    <row r="1" spans="1:19" ht="24.95" customHeight="1" x14ac:dyDescent="0.4">
      <c r="A1" s="32" t="s">
        <v>122</v>
      </c>
      <c r="H1" s="109" t="s">
        <v>25</v>
      </c>
      <c r="I1" s="109"/>
      <c r="J1" s="109"/>
    </row>
    <row r="2" spans="1:19" ht="24.95" customHeight="1" x14ac:dyDescent="0.4">
      <c r="A2" s="34" t="s">
        <v>207</v>
      </c>
      <c r="Q2" s="35"/>
      <c r="R2" s="36" t="s">
        <v>79</v>
      </c>
      <c r="S2" s="36" t="s">
        <v>80</v>
      </c>
    </row>
    <row r="3" spans="1:19" ht="24.95" customHeight="1" x14ac:dyDescent="0.4">
      <c r="Q3" s="35" t="str">
        <f>'(附表2)実施状況報告（４月）'!Q3</f>
        <v>広面</v>
      </c>
      <c r="R3" s="35">
        <f t="shared" ref="R3:R45" si="0">COUNTIF($C$20:$C$49,Q3)+COUNTIF($C$54:$C$83,Q3)+COUNTIF($C$88:$C$117,Q3)+COUNTIF($C$122:$C$151,Q3)+COUNTIF($C$156:$C$185,Q3)+COUNTIF($C$190:$C$219,Q3)+COUNTIF($C$224:$C$253,Q3)</f>
        <v>0</v>
      </c>
      <c r="S3" s="35">
        <f t="shared" ref="S3:S45" si="1">SUMIF($C$20:$C$49,Q3,$G$20:$G$49)+SUMIF($C$54:$C$83,Q3,$G$54:$G$83)+SUMIF($C$88:$C$117,Q3,$G$88:$G$117)+SUMIF($C$122:$C$151,Q3,$G$122:$G$151)+SUMIF($C$156:$C$185,Q3,$G$156:$G$185)+SUMIF($C$190:$C$219,Q3,$G$190:$G$219)+SUMIF($C$224:$C$253,Q3,$G$224:$G$253)</f>
        <v>0</v>
      </c>
    </row>
    <row r="4" spans="1:19" ht="24.95" customHeight="1" x14ac:dyDescent="0.4">
      <c r="A4" s="113" t="s">
        <v>106</v>
      </c>
      <c r="B4" s="113"/>
      <c r="C4" s="113"/>
      <c r="D4" s="113"/>
      <c r="E4" s="113"/>
      <c r="F4" s="113"/>
      <c r="G4" s="113"/>
      <c r="H4" s="113"/>
      <c r="I4" s="113"/>
      <c r="J4" s="113"/>
      <c r="Q4" s="35" t="str">
        <f>'(附表2)実施状況報告（４月）'!Q4</f>
        <v>上加茂</v>
      </c>
      <c r="R4" s="35">
        <f t="shared" si="0"/>
        <v>0</v>
      </c>
      <c r="S4" s="35">
        <f t="shared" si="1"/>
        <v>0</v>
      </c>
    </row>
    <row r="5" spans="1:19" ht="24.95" customHeight="1" x14ac:dyDescent="0.4">
      <c r="Q5" s="35" t="str">
        <f>'(附表2)実施状況報告（４月）'!Q5</f>
        <v>下加茂</v>
      </c>
      <c r="R5" s="35">
        <f t="shared" si="0"/>
        <v>0</v>
      </c>
      <c r="S5" s="35">
        <f t="shared" si="1"/>
        <v>0</v>
      </c>
    </row>
    <row r="6" spans="1:19" ht="24.95" customHeight="1" x14ac:dyDescent="0.4">
      <c r="A6" s="37" t="s">
        <v>26</v>
      </c>
      <c r="Q6" s="35" t="str">
        <f>'(附表2)実施状況報告（４月）'!Q6</f>
        <v>美原</v>
      </c>
      <c r="R6" s="35">
        <f t="shared" si="0"/>
        <v>0</v>
      </c>
      <c r="S6" s="35">
        <f t="shared" si="1"/>
        <v>0</v>
      </c>
    </row>
    <row r="7" spans="1:19" ht="24.95" customHeight="1" x14ac:dyDescent="0.4">
      <c r="A7" s="38" t="s">
        <v>81</v>
      </c>
      <c r="B7" s="64" t="str">
        <f>IF(基本情報入力シート!V8="","",基本情報入力シート!V8)</f>
        <v/>
      </c>
      <c r="C7" s="64"/>
      <c r="D7" s="64"/>
      <c r="E7" s="64"/>
      <c r="F7" s="64"/>
      <c r="G7" s="64"/>
      <c r="H7" s="64"/>
      <c r="I7" s="64"/>
      <c r="Q7" s="35" t="str">
        <f>'(附表2)実施状況報告（４月）'!Q7</f>
        <v>加茂市場</v>
      </c>
      <c r="R7" s="35">
        <f t="shared" si="0"/>
        <v>0</v>
      </c>
      <c r="S7" s="35">
        <f t="shared" si="1"/>
        <v>0</v>
      </c>
    </row>
    <row r="8" spans="1:19" ht="24.95" customHeight="1" x14ac:dyDescent="0.4">
      <c r="A8" s="39" t="s">
        <v>19</v>
      </c>
      <c r="B8" s="64" t="str">
        <f>IF(基本情報入力シート!V19="","",基本情報入力シート!V19)</f>
        <v/>
      </c>
      <c r="C8" s="64"/>
      <c r="D8" s="64"/>
      <c r="E8" s="64"/>
      <c r="F8" s="64"/>
      <c r="G8" s="64"/>
      <c r="H8" s="64"/>
      <c r="I8" s="64"/>
      <c r="Q8" s="35" t="str">
        <f>'(附表2)実施状況報告（４月）'!Q8</f>
        <v>高谷</v>
      </c>
      <c r="R8" s="35">
        <f t="shared" si="0"/>
        <v>0</v>
      </c>
      <c r="S8" s="35">
        <f t="shared" si="1"/>
        <v>0</v>
      </c>
    </row>
    <row r="9" spans="1:19" ht="24.95" customHeight="1" x14ac:dyDescent="0.4">
      <c r="A9" s="39" t="s">
        <v>20</v>
      </c>
      <c r="B9" s="64" t="str">
        <f>IF(基本情報入力シート!V20="","",基本情報入力シート!V20)</f>
        <v/>
      </c>
      <c r="C9" s="64"/>
      <c r="D9" s="64"/>
      <c r="E9" s="64"/>
      <c r="F9" s="64"/>
      <c r="G9" s="64"/>
      <c r="H9" s="64"/>
      <c r="I9" s="64"/>
      <c r="Q9" s="35" t="str">
        <f>'(附表2)実施状況報告（４月）'!Q9</f>
        <v>平岡</v>
      </c>
      <c r="R9" s="35">
        <f t="shared" si="0"/>
        <v>0</v>
      </c>
      <c r="S9" s="35">
        <f t="shared" si="1"/>
        <v>0</v>
      </c>
    </row>
    <row r="10" spans="1:19" ht="24.95" customHeight="1" x14ac:dyDescent="0.4">
      <c r="A10" s="39" t="s">
        <v>21</v>
      </c>
      <c r="B10" s="64" t="str">
        <f>IF(基本情報入力シート!V21="","",基本情報入力シート!V21)</f>
        <v>通所リハビリテーション</v>
      </c>
      <c r="C10" s="64"/>
      <c r="D10" s="64"/>
      <c r="E10" s="64"/>
      <c r="F10" s="64"/>
      <c r="G10" s="64"/>
      <c r="H10" s="64"/>
      <c r="I10" s="64"/>
      <c r="Q10" s="35" t="str">
        <f>'(附表2)実施状況報告（４月）'!Q10</f>
        <v>上野</v>
      </c>
      <c r="R10" s="35">
        <f t="shared" si="0"/>
        <v>0</v>
      </c>
      <c r="S10" s="35">
        <f t="shared" si="1"/>
        <v>0</v>
      </c>
    </row>
    <row r="11" spans="1:19" ht="24.95" customHeight="1" x14ac:dyDescent="0.4">
      <c r="A11" s="39" t="s">
        <v>108</v>
      </c>
      <c r="B11" s="116" t="str">
        <f>IF(基本情報入力シート!V22="","",基本情報入力シート!V22)</f>
        <v>別表第1の1　区分1　移動に片道20分以上の時間を要するサービス（特別地域加算対象地域内に居住する利用者を対象に行う場合）</v>
      </c>
      <c r="C11" s="116"/>
      <c r="D11" s="116"/>
      <c r="E11" s="116"/>
      <c r="F11" s="116"/>
      <c r="G11" s="116"/>
      <c r="H11" s="116"/>
      <c r="I11" s="116"/>
      <c r="Q11" s="35" t="str">
        <f>'(附表2)実施状況報告（４月）'!Q11</f>
        <v>竹部</v>
      </c>
      <c r="R11" s="35">
        <f t="shared" si="0"/>
        <v>0</v>
      </c>
      <c r="S11" s="35">
        <f t="shared" si="1"/>
        <v>0</v>
      </c>
    </row>
    <row r="12" spans="1:19" ht="24.95" customHeight="1" x14ac:dyDescent="0.4">
      <c r="A12" s="39" t="s">
        <v>27</v>
      </c>
      <c r="B12" s="64" t="s">
        <v>28</v>
      </c>
      <c r="C12" s="64"/>
      <c r="D12" s="64"/>
      <c r="E12" s="64"/>
      <c r="F12" s="64"/>
      <c r="G12" s="64"/>
      <c r="H12" s="64"/>
      <c r="I12" s="64"/>
      <c r="Q12" s="35" t="str">
        <f>'(附表2)実施状況報告（４月）'!Q12</f>
        <v>上田東</v>
      </c>
      <c r="R12" s="35">
        <f t="shared" si="0"/>
        <v>0</v>
      </c>
      <c r="S12" s="35">
        <f t="shared" si="1"/>
        <v>0</v>
      </c>
    </row>
    <row r="13" spans="1:19" ht="36" customHeight="1" x14ac:dyDescent="0.4">
      <c r="A13" s="61"/>
      <c r="B13" s="114"/>
      <c r="C13" s="114"/>
      <c r="D13" s="114"/>
      <c r="E13" s="114"/>
      <c r="F13" s="114"/>
      <c r="G13" s="114"/>
      <c r="H13" s="114"/>
      <c r="I13" s="114"/>
      <c r="Q13" s="35" t="str">
        <f>'(附表2)実施状況報告（４月）'!Q13</f>
        <v>細田</v>
      </c>
      <c r="R13" s="35">
        <f t="shared" si="0"/>
        <v>0</v>
      </c>
      <c r="S13" s="35">
        <f t="shared" si="1"/>
        <v>0</v>
      </c>
    </row>
    <row r="14" spans="1:19" ht="36" customHeight="1" x14ac:dyDescent="0.4">
      <c r="A14" s="62"/>
      <c r="B14" s="115"/>
      <c r="C14" s="115"/>
      <c r="D14" s="115"/>
      <c r="E14" s="115"/>
      <c r="F14" s="115"/>
      <c r="G14" s="115"/>
      <c r="H14" s="115"/>
      <c r="I14" s="115"/>
      <c r="Q14" s="35" t="str">
        <f>'(附表2)実施状況報告（４月）'!Q14</f>
        <v>三納谷</v>
      </c>
      <c r="R14" s="35">
        <f t="shared" si="0"/>
        <v>0</v>
      </c>
      <c r="S14" s="35">
        <f t="shared" si="1"/>
        <v>0</v>
      </c>
    </row>
    <row r="15" spans="1:19" ht="36" customHeight="1" x14ac:dyDescent="0.4">
      <c r="A15" s="62"/>
      <c r="B15" s="115"/>
      <c r="C15" s="115"/>
      <c r="D15" s="115"/>
      <c r="E15" s="115"/>
      <c r="F15" s="115"/>
      <c r="G15" s="115"/>
      <c r="H15" s="115"/>
      <c r="I15" s="115"/>
      <c r="Q15" s="35" t="str">
        <f>'(附表2)実施状況報告（４月）'!Q15</f>
        <v>上田西</v>
      </c>
      <c r="R15" s="35">
        <f t="shared" si="0"/>
        <v>0</v>
      </c>
      <c r="S15" s="35">
        <f t="shared" si="1"/>
        <v>0</v>
      </c>
    </row>
    <row r="16" spans="1:19" ht="24.95" customHeight="1" x14ac:dyDescent="0.4">
      <c r="Q16" s="35" t="str">
        <f>'(附表2)実施状況報告（４月）'!Q16</f>
        <v>円城</v>
      </c>
      <c r="R16" s="35">
        <f t="shared" si="0"/>
        <v>0</v>
      </c>
      <c r="S16" s="35">
        <f t="shared" si="1"/>
        <v>0</v>
      </c>
    </row>
    <row r="17" spans="1:19" ht="24.95" customHeight="1" x14ac:dyDescent="0.4">
      <c r="A17" s="40" t="s">
        <v>112</v>
      </c>
      <c r="Q17" s="35" t="str">
        <f>'(附表2)実施状況報告（４月）'!Q17</f>
        <v>案田</v>
      </c>
      <c r="R17" s="35">
        <f t="shared" si="0"/>
        <v>0</v>
      </c>
      <c r="S17" s="35">
        <f t="shared" si="1"/>
        <v>0</v>
      </c>
    </row>
    <row r="18" spans="1:19" ht="30" customHeight="1" x14ac:dyDescent="0.4">
      <c r="A18" s="40" t="s">
        <v>60</v>
      </c>
      <c r="Q18" s="35" t="str">
        <f>'(附表2)実施状況報告（４月）'!Q18</f>
        <v>高富</v>
      </c>
      <c r="R18" s="35">
        <f t="shared" si="0"/>
        <v>0</v>
      </c>
      <c r="S18" s="35">
        <f t="shared" si="1"/>
        <v>0</v>
      </c>
    </row>
    <row r="19" spans="1:19" ht="42.95" customHeight="1" x14ac:dyDescent="0.4">
      <c r="A19" s="28" t="s">
        <v>223</v>
      </c>
      <c r="B19" s="28" t="s">
        <v>51</v>
      </c>
      <c r="C19" s="28" t="s">
        <v>32</v>
      </c>
      <c r="D19" s="41" t="s">
        <v>162</v>
      </c>
      <c r="E19" s="41" t="s">
        <v>163</v>
      </c>
      <c r="F19" s="28" t="s">
        <v>33</v>
      </c>
      <c r="G19" s="41" t="s">
        <v>34</v>
      </c>
      <c r="H19" s="41" t="s">
        <v>35</v>
      </c>
      <c r="I19" s="41" t="s">
        <v>113</v>
      </c>
      <c r="J19" s="41" t="s">
        <v>114</v>
      </c>
      <c r="Q19" s="35" t="s">
        <v>230</v>
      </c>
      <c r="R19" s="35">
        <f t="shared" si="0"/>
        <v>0</v>
      </c>
      <c r="S19" s="35">
        <f t="shared" si="1"/>
        <v>0</v>
      </c>
    </row>
    <row r="20" spans="1:19" ht="20.100000000000001" customHeight="1" x14ac:dyDescent="0.4">
      <c r="A20" s="49"/>
      <c r="B20" s="49"/>
      <c r="C20" s="49"/>
      <c r="D20" s="49"/>
      <c r="E20" s="49"/>
      <c r="F20" s="49"/>
      <c r="G20" s="50"/>
      <c r="H20" s="42">
        <f>IF(AND(A20&lt;&gt;"",B20&lt;&gt;"",C20&lt;&gt;"",D20&lt;&gt;"",E20&lt;&gt;"",F20&lt;&gt;"",G20&lt;&gt;""),VLOOKUP(F20,通所リハビリテーション費!$A$20:$B$24,2,0),0)</f>
        <v>0</v>
      </c>
      <c r="I20" s="42">
        <f>(H20*G20)*0.1*10</f>
        <v>0</v>
      </c>
      <c r="J20" s="42">
        <f>I20*12</f>
        <v>0</v>
      </c>
      <c r="Q20" s="35" t="s">
        <v>231</v>
      </c>
      <c r="R20" s="35">
        <f t="shared" si="0"/>
        <v>0</v>
      </c>
      <c r="S20" s="35">
        <f t="shared" si="1"/>
        <v>0</v>
      </c>
    </row>
    <row r="21" spans="1:19" ht="20.100000000000001" customHeight="1" x14ac:dyDescent="0.4">
      <c r="A21" s="49"/>
      <c r="B21" s="49"/>
      <c r="C21" s="49"/>
      <c r="D21" s="49"/>
      <c r="E21" s="49"/>
      <c r="F21" s="49"/>
      <c r="G21" s="50"/>
      <c r="H21" s="42">
        <f>IF(AND(A21&lt;&gt;"",B21&lt;&gt;"",C21&lt;&gt;"",D21&lt;&gt;"",E21&lt;&gt;"",F21&lt;&gt;"",G21&lt;&gt;""),VLOOKUP(F21,通所リハビリテーション費!$A$20:$B$24,2,0),0)</f>
        <v>0</v>
      </c>
      <c r="I21" s="42">
        <f t="shared" ref="I21:I25" si="2">(H21*G21)*0.1*10</f>
        <v>0</v>
      </c>
      <c r="J21" s="42">
        <f t="shared" ref="J21:J25" si="3">I21*12</f>
        <v>0</v>
      </c>
      <c r="Q21" s="35" t="s">
        <v>227</v>
      </c>
      <c r="R21" s="35">
        <f t="shared" si="0"/>
        <v>0</v>
      </c>
      <c r="S21" s="35">
        <f t="shared" si="1"/>
        <v>0</v>
      </c>
    </row>
    <row r="22" spans="1:19" ht="20.100000000000001" customHeight="1" x14ac:dyDescent="0.4">
      <c r="A22" s="49"/>
      <c r="B22" s="49"/>
      <c r="C22" s="49"/>
      <c r="D22" s="49"/>
      <c r="E22" s="49"/>
      <c r="F22" s="49"/>
      <c r="G22" s="50"/>
      <c r="H22" s="42">
        <f>IF(AND(A22&lt;&gt;"",B22&lt;&gt;"",C22&lt;&gt;"",D22&lt;&gt;"",E22&lt;&gt;"",F22&lt;&gt;"",G22&lt;&gt;""),VLOOKUP(F22,通所リハビリテーション費!$A$20:$B$24,2,0),0)</f>
        <v>0</v>
      </c>
      <c r="I22" s="42">
        <f t="shared" si="2"/>
        <v>0</v>
      </c>
      <c r="J22" s="42">
        <f t="shared" si="3"/>
        <v>0</v>
      </c>
      <c r="Q22" s="35" t="s">
        <v>226</v>
      </c>
      <c r="R22" s="35">
        <f t="shared" si="0"/>
        <v>0</v>
      </c>
      <c r="S22" s="35">
        <f t="shared" si="1"/>
        <v>0</v>
      </c>
    </row>
    <row r="23" spans="1:19" ht="20.100000000000001" customHeight="1" x14ac:dyDescent="0.4">
      <c r="A23" s="49"/>
      <c r="B23" s="49"/>
      <c r="C23" s="49"/>
      <c r="D23" s="49"/>
      <c r="E23" s="49"/>
      <c r="F23" s="49"/>
      <c r="G23" s="50"/>
      <c r="H23" s="42">
        <f>IF(AND(A23&lt;&gt;"",B23&lt;&gt;"",C23&lt;&gt;"",D23&lt;&gt;"",E23&lt;&gt;"",F23&lt;&gt;"",G23&lt;&gt;""),VLOOKUP(F23,通所リハビリテーション費!$A$20:$B$24,2,0),0)</f>
        <v>0</v>
      </c>
      <c r="I23" s="42">
        <f t="shared" si="2"/>
        <v>0</v>
      </c>
      <c r="J23" s="42">
        <f t="shared" si="3"/>
        <v>0</v>
      </c>
      <c r="Q23" s="35" t="s">
        <v>228</v>
      </c>
      <c r="R23" s="35">
        <f t="shared" si="0"/>
        <v>0</v>
      </c>
      <c r="S23" s="35">
        <f t="shared" si="1"/>
        <v>0</v>
      </c>
    </row>
    <row r="24" spans="1:19" ht="20.100000000000001" customHeight="1" x14ac:dyDescent="0.4">
      <c r="A24" s="49"/>
      <c r="B24" s="49"/>
      <c r="C24" s="49"/>
      <c r="D24" s="49"/>
      <c r="E24" s="49"/>
      <c r="F24" s="49"/>
      <c r="G24" s="50"/>
      <c r="H24" s="42">
        <f>IF(AND(A24&lt;&gt;"",B24&lt;&gt;"",C24&lt;&gt;"",D24&lt;&gt;"",E24&lt;&gt;"",F24&lt;&gt;"",G24&lt;&gt;""),VLOOKUP(F24,通所リハビリテーション費!$A$20:$B$24,2,0),0)</f>
        <v>0</v>
      </c>
      <c r="I24" s="42">
        <f t="shared" si="2"/>
        <v>0</v>
      </c>
      <c r="J24" s="42">
        <f t="shared" si="3"/>
        <v>0</v>
      </c>
      <c r="Q24" s="35" t="s">
        <v>229</v>
      </c>
      <c r="R24" s="35">
        <f t="shared" si="0"/>
        <v>0</v>
      </c>
      <c r="S24" s="35">
        <f t="shared" si="1"/>
        <v>0</v>
      </c>
    </row>
    <row r="25" spans="1:19" ht="20.100000000000001" customHeight="1" x14ac:dyDescent="0.4">
      <c r="A25" s="49"/>
      <c r="B25" s="49"/>
      <c r="C25" s="49"/>
      <c r="D25" s="49"/>
      <c r="E25" s="49"/>
      <c r="F25" s="49"/>
      <c r="G25" s="50"/>
      <c r="H25" s="42">
        <f>IF(AND(A25&lt;&gt;"",B25&lt;&gt;"",C25&lt;&gt;"",D25&lt;&gt;"",E25&lt;&gt;"",F25&lt;&gt;"",G25&lt;&gt;""),VLOOKUP(F25,通所リハビリテーション費!$A$20:$B$24,2,0),0)</f>
        <v>0</v>
      </c>
      <c r="I25" s="42">
        <f t="shared" si="2"/>
        <v>0</v>
      </c>
      <c r="J25" s="42">
        <f t="shared" si="3"/>
        <v>0</v>
      </c>
      <c r="Q25" s="35"/>
      <c r="R25" s="35">
        <f t="shared" si="0"/>
        <v>0</v>
      </c>
      <c r="S25" s="35">
        <f t="shared" si="1"/>
        <v>0</v>
      </c>
    </row>
    <row r="26" spans="1:19" ht="20.100000000000001" customHeight="1" x14ac:dyDescent="0.4">
      <c r="A26" s="49"/>
      <c r="B26" s="49"/>
      <c r="C26" s="49"/>
      <c r="D26" s="49"/>
      <c r="E26" s="49"/>
      <c r="F26" s="49"/>
      <c r="G26" s="50"/>
      <c r="H26" s="42">
        <f>IF(AND(A26&lt;&gt;"",B26&lt;&gt;"",C26&lt;&gt;"",D26&lt;&gt;"",E26&lt;&gt;"",F26&lt;&gt;"",G26&lt;&gt;""),VLOOKUP(F26,通所リハビリテーション費!$A$20:$B$24,2,0),0)</f>
        <v>0</v>
      </c>
      <c r="I26" s="42">
        <f t="shared" ref="I26:I49" si="4">(H26*G26)*0.1*10</f>
        <v>0</v>
      </c>
      <c r="J26" s="42">
        <f t="shared" ref="J26:J49" si="5">I26*12</f>
        <v>0</v>
      </c>
      <c r="Q26" s="35"/>
      <c r="R26" s="35">
        <f t="shared" si="0"/>
        <v>0</v>
      </c>
      <c r="S26" s="35">
        <f t="shared" si="1"/>
        <v>0</v>
      </c>
    </row>
    <row r="27" spans="1:19" ht="20.100000000000001" customHeight="1" x14ac:dyDescent="0.4">
      <c r="A27" s="49"/>
      <c r="B27" s="49"/>
      <c r="C27" s="49"/>
      <c r="D27" s="49"/>
      <c r="E27" s="49"/>
      <c r="F27" s="49"/>
      <c r="G27" s="50"/>
      <c r="H27" s="42">
        <f>IF(AND(A27&lt;&gt;"",B27&lt;&gt;"",C27&lt;&gt;"",D27&lt;&gt;"",E27&lt;&gt;"",F27&lt;&gt;"",G27&lt;&gt;""),VLOOKUP(F27,通所リハビリテーション費!$A$20:$B$24,2,0),0)</f>
        <v>0</v>
      </c>
      <c r="I27" s="42">
        <f t="shared" si="4"/>
        <v>0</v>
      </c>
      <c r="J27" s="42">
        <f t="shared" si="5"/>
        <v>0</v>
      </c>
      <c r="Q27" s="35"/>
      <c r="R27" s="35">
        <f t="shared" si="0"/>
        <v>0</v>
      </c>
      <c r="S27" s="35">
        <f t="shared" si="1"/>
        <v>0</v>
      </c>
    </row>
    <row r="28" spans="1:19" ht="20.100000000000001" customHeight="1" x14ac:dyDescent="0.4">
      <c r="A28" s="49"/>
      <c r="B28" s="49"/>
      <c r="C28" s="49"/>
      <c r="D28" s="49"/>
      <c r="E28" s="49"/>
      <c r="F28" s="49"/>
      <c r="G28" s="50"/>
      <c r="H28" s="42">
        <f>IF(AND(A28&lt;&gt;"",B28&lt;&gt;"",C28&lt;&gt;"",D28&lt;&gt;"",E28&lt;&gt;"",F28&lt;&gt;"",G28&lt;&gt;""),VLOOKUP(F28,通所リハビリテーション費!$A$20:$B$24,2,0),0)</f>
        <v>0</v>
      </c>
      <c r="I28" s="42">
        <f t="shared" si="4"/>
        <v>0</v>
      </c>
      <c r="J28" s="42">
        <f t="shared" si="5"/>
        <v>0</v>
      </c>
      <c r="Q28" s="35"/>
      <c r="R28" s="35">
        <f t="shared" si="0"/>
        <v>0</v>
      </c>
      <c r="S28" s="35">
        <f t="shared" si="1"/>
        <v>0</v>
      </c>
    </row>
    <row r="29" spans="1:19" ht="20.100000000000001" customHeight="1" x14ac:dyDescent="0.4">
      <c r="A29" s="49"/>
      <c r="B29" s="49"/>
      <c r="C29" s="49"/>
      <c r="D29" s="49"/>
      <c r="E29" s="49"/>
      <c r="F29" s="49"/>
      <c r="G29" s="50"/>
      <c r="H29" s="42">
        <f>IF(AND(A29&lt;&gt;"",B29&lt;&gt;"",C29&lt;&gt;"",D29&lt;&gt;"",E29&lt;&gt;"",F29&lt;&gt;"",G29&lt;&gt;""),VLOOKUP(F29,通所リハビリテーション費!$A$20:$B$24,2,0),0)</f>
        <v>0</v>
      </c>
      <c r="I29" s="42">
        <f t="shared" si="4"/>
        <v>0</v>
      </c>
      <c r="J29" s="42">
        <f t="shared" si="5"/>
        <v>0</v>
      </c>
      <c r="Q29" s="35"/>
      <c r="R29" s="35">
        <f t="shared" si="0"/>
        <v>0</v>
      </c>
      <c r="S29" s="35">
        <f t="shared" si="1"/>
        <v>0</v>
      </c>
    </row>
    <row r="30" spans="1:19" ht="20.100000000000001" customHeight="1" x14ac:dyDescent="0.4">
      <c r="A30" s="49"/>
      <c r="B30" s="49"/>
      <c r="C30" s="49"/>
      <c r="D30" s="49"/>
      <c r="E30" s="49"/>
      <c r="F30" s="49"/>
      <c r="G30" s="50"/>
      <c r="H30" s="42">
        <f>IF(AND(A30&lt;&gt;"",B30&lt;&gt;"",C30&lt;&gt;"",D30&lt;&gt;"",E30&lt;&gt;"",F30&lt;&gt;"",G30&lt;&gt;""),VLOOKUP(F30,通所リハビリテーション費!$A$20:$B$24,2,0),0)</f>
        <v>0</v>
      </c>
      <c r="I30" s="42">
        <f t="shared" si="4"/>
        <v>0</v>
      </c>
      <c r="J30" s="42">
        <f t="shared" si="5"/>
        <v>0</v>
      </c>
      <c r="Q30" s="35"/>
      <c r="R30" s="35">
        <f t="shared" si="0"/>
        <v>0</v>
      </c>
      <c r="S30" s="35">
        <f t="shared" si="1"/>
        <v>0</v>
      </c>
    </row>
    <row r="31" spans="1:19" ht="20.100000000000001" customHeight="1" x14ac:dyDescent="0.4">
      <c r="A31" s="49"/>
      <c r="B31" s="49"/>
      <c r="C31" s="49"/>
      <c r="D31" s="49"/>
      <c r="E31" s="49"/>
      <c r="F31" s="49"/>
      <c r="G31" s="50"/>
      <c r="H31" s="42">
        <f>IF(AND(A31&lt;&gt;"",B31&lt;&gt;"",C31&lt;&gt;"",D31&lt;&gt;"",E31&lt;&gt;"",F31&lt;&gt;"",G31&lt;&gt;""),VLOOKUP(F31,通所リハビリテーション費!$A$20:$B$24,2,0),0)</f>
        <v>0</v>
      </c>
      <c r="I31" s="42">
        <f t="shared" si="4"/>
        <v>0</v>
      </c>
      <c r="J31" s="42">
        <f t="shared" si="5"/>
        <v>0</v>
      </c>
      <c r="Q31" s="35"/>
      <c r="R31" s="35">
        <f t="shared" si="0"/>
        <v>0</v>
      </c>
      <c r="S31" s="35">
        <f t="shared" si="1"/>
        <v>0</v>
      </c>
    </row>
    <row r="32" spans="1:19" ht="20.100000000000001" customHeight="1" x14ac:dyDescent="0.4">
      <c r="A32" s="49"/>
      <c r="B32" s="49"/>
      <c r="C32" s="49"/>
      <c r="D32" s="49"/>
      <c r="E32" s="49"/>
      <c r="F32" s="49"/>
      <c r="G32" s="50"/>
      <c r="H32" s="42">
        <f>IF(AND(A32&lt;&gt;"",B32&lt;&gt;"",C32&lt;&gt;"",D32&lt;&gt;"",E32&lt;&gt;"",F32&lt;&gt;"",G32&lt;&gt;""),VLOOKUP(F32,通所リハビリテーション費!$A$20:$B$24,2,0),0)</f>
        <v>0</v>
      </c>
      <c r="I32" s="42">
        <f t="shared" si="4"/>
        <v>0</v>
      </c>
      <c r="J32" s="42">
        <f t="shared" si="5"/>
        <v>0</v>
      </c>
      <c r="Q32" s="35"/>
      <c r="R32" s="35">
        <f t="shared" si="0"/>
        <v>0</v>
      </c>
      <c r="S32" s="35">
        <f t="shared" si="1"/>
        <v>0</v>
      </c>
    </row>
    <row r="33" spans="1:19" ht="20.100000000000001" customHeight="1" x14ac:dyDescent="0.4">
      <c r="A33" s="49"/>
      <c r="B33" s="49"/>
      <c r="C33" s="49"/>
      <c r="D33" s="49"/>
      <c r="E33" s="49"/>
      <c r="F33" s="49"/>
      <c r="G33" s="50"/>
      <c r="H33" s="42">
        <f>IF(AND(A33&lt;&gt;"",B33&lt;&gt;"",C33&lt;&gt;"",D33&lt;&gt;"",E33&lt;&gt;"",F33&lt;&gt;"",G33&lt;&gt;""),VLOOKUP(F33,通所リハビリテーション費!$A$20:$B$24,2,0),0)</f>
        <v>0</v>
      </c>
      <c r="I33" s="42">
        <f t="shared" si="4"/>
        <v>0</v>
      </c>
      <c r="J33" s="42">
        <f t="shared" si="5"/>
        <v>0</v>
      </c>
      <c r="Q33" s="35"/>
      <c r="R33" s="35">
        <f t="shared" si="0"/>
        <v>0</v>
      </c>
      <c r="S33" s="35">
        <f t="shared" si="1"/>
        <v>0</v>
      </c>
    </row>
    <row r="34" spans="1:19" ht="20.100000000000001" customHeight="1" x14ac:dyDescent="0.4">
      <c r="A34" s="49"/>
      <c r="B34" s="49"/>
      <c r="C34" s="49"/>
      <c r="D34" s="49"/>
      <c r="E34" s="49"/>
      <c r="F34" s="49"/>
      <c r="G34" s="50"/>
      <c r="H34" s="42">
        <f>IF(AND(A34&lt;&gt;"",B34&lt;&gt;"",C34&lt;&gt;"",D34&lt;&gt;"",E34&lt;&gt;"",F34&lt;&gt;"",G34&lt;&gt;""),VLOOKUP(F34,通所リハビリテーション費!$A$20:$B$24,2,0),0)</f>
        <v>0</v>
      </c>
      <c r="I34" s="42">
        <f t="shared" si="4"/>
        <v>0</v>
      </c>
      <c r="J34" s="42">
        <f t="shared" si="5"/>
        <v>0</v>
      </c>
      <c r="Q34" s="35"/>
      <c r="R34" s="35">
        <f t="shared" si="0"/>
        <v>0</v>
      </c>
      <c r="S34" s="35">
        <f t="shared" si="1"/>
        <v>0</v>
      </c>
    </row>
    <row r="35" spans="1:19" ht="20.100000000000001" customHeight="1" x14ac:dyDescent="0.4">
      <c r="A35" s="49"/>
      <c r="B35" s="49"/>
      <c r="C35" s="49"/>
      <c r="D35" s="49"/>
      <c r="E35" s="49"/>
      <c r="F35" s="49"/>
      <c r="G35" s="50"/>
      <c r="H35" s="42">
        <f>IF(AND(A35&lt;&gt;"",B35&lt;&gt;"",C35&lt;&gt;"",D35&lt;&gt;"",E35&lt;&gt;"",F35&lt;&gt;"",G35&lt;&gt;""),VLOOKUP(F35,通所リハビリテーション費!$A$20:$B$24,2,0),0)</f>
        <v>0</v>
      </c>
      <c r="I35" s="42">
        <f t="shared" si="4"/>
        <v>0</v>
      </c>
      <c r="J35" s="42">
        <f t="shared" si="5"/>
        <v>0</v>
      </c>
      <c r="Q35" s="35"/>
      <c r="R35" s="35">
        <f t="shared" si="0"/>
        <v>0</v>
      </c>
      <c r="S35" s="35">
        <f t="shared" si="1"/>
        <v>0</v>
      </c>
    </row>
    <row r="36" spans="1:19" ht="20.100000000000001" customHeight="1" x14ac:dyDescent="0.4">
      <c r="A36" s="49"/>
      <c r="B36" s="49"/>
      <c r="C36" s="49"/>
      <c r="D36" s="49"/>
      <c r="E36" s="49"/>
      <c r="F36" s="49"/>
      <c r="G36" s="50"/>
      <c r="H36" s="42">
        <f>IF(AND(A36&lt;&gt;"",B36&lt;&gt;"",C36&lt;&gt;"",D36&lt;&gt;"",E36&lt;&gt;"",F36&lt;&gt;"",G36&lt;&gt;""),VLOOKUP(F36,通所リハビリテーション費!$A$20:$B$24,2,0),0)</f>
        <v>0</v>
      </c>
      <c r="I36" s="42">
        <f t="shared" si="4"/>
        <v>0</v>
      </c>
      <c r="J36" s="42">
        <f t="shared" si="5"/>
        <v>0</v>
      </c>
      <c r="Q36" s="35"/>
      <c r="R36" s="35">
        <f t="shared" si="0"/>
        <v>0</v>
      </c>
      <c r="S36" s="35">
        <f t="shared" si="1"/>
        <v>0</v>
      </c>
    </row>
    <row r="37" spans="1:19" ht="20.100000000000001" customHeight="1" x14ac:dyDescent="0.4">
      <c r="A37" s="49"/>
      <c r="B37" s="49"/>
      <c r="C37" s="49"/>
      <c r="D37" s="49"/>
      <c r="E37" s="49"/>
      <c r="F37" s="49"/>
      <c r="G37" s="50"/>
      <c r="H37" s="42">
        <f>IF(AND(A37&lt;&gt;"",B37&lt;&gt;"",C37&lt;&gt;"",D37&lt;&gt;"",E37&lt;&gt;"",F37&lt;&gt;"",G37&lt;&gt;""),VLOOKUP(F37,通所リハビリテーション費!$A$20:$B$24,2,0),0)</f>
        <v>0</v>
      </c>
      <c r="I37" s="42">
        <f t="shared" si="4"/>
        <v>0</v>
      </c>
      <c r="J37" s="42">
        <f t="shared" si="5"/>
        <v>0</v>
      </c>
      <c r="Q37" s="35"/>
      <c r="R37" s="35">
        <f t="shared" si="0"/>
        <v>0</v>
      </c>
      <c r="S37" s="35">
        <f t="shared" si="1"/>
        <v>0</v>
      </c>
    </row>
    <row r="38" spans="1:19" ht="20.100000000000001" customHeight="1" x14ac:dyDescent="0.4">
      <c r="A38" s="49"/>
      <c r="B38" s="49"/>
      <c r="C38" s="49"/>
      <c r="D38" s="49"/>
      <c r="E38" s="49"/>
      <c r="F38" s="49"/>
      <c r="G38" s="50"/>
      <c r="H38" s="42">
        <f>IF(AND(A38&lt;&gt;"",B38&lt;&gt;"",C38&lt;&gt;"",D38&lt;&gt;"",E38&lt;&gt;"",F38&lt;&gt;"",G38&lt;&gt;""),VLOOKUP(F38,通所リハビリテーション費!$A$20:$B$24,2,0),0)</f>
        <v>0</v>
      </c>
      <c r="I38" s="42">
        <f t="shared" si="4"/>
        <v>0</v>
      </c>
      <c r="J38" s="42">
        <f t="shared" si="5"/>
        <v>0</v>
      </c>
      <c r="Q38" s="35"/>
      <c r="R38" s="35">
        <f t="shared" si="0"/>
        <v>0</v>
      </c>
      <c r="S38" s="35">
        <f t="shared" si="1"/>
        <v>0</v>
      </c>
    </row>
    <row r="39" spans="1:19" ht="20.100000000000001" customHeight="1" x14ac:dyDescent="0.4">
      <c r="A39" s="49"/>
      <c r="B39" s="49"/>
      <c r="C39" s="49"/>
      <c r="D39" s="49"/>
      <c r="E39" s="49"/>
      <c r="F39" s="49"/>
      <c r="G39" s="50"/>
      <c r="H39" s="42">
        <f>IF(AND(A39&lt;&gt;"",B39&lt;&gt;"",C39&lt;&gt;"",D39&lt;&gt;"",E39&lt;&gt;"",F39&lt;&gt;"",G39&lt;&gt;""),VLOOKUP(F39,通所リハビリテーション費!$A$20:$B$24,2,0),0)</f>
        <v>0</v>
      </c>
      <c r="I39" s="42">
        <f t="shared" si="4"/>
        <v>0</v>
      </c>
      <c r="J39" s="42">
        <f t="shared" si="5"/>
        <v>0</v>
      </c>
      <c r="Q39" s="35"/>
      <c r="R39" s="35">
        <f t="shared" si="0"/>
        <v>0</v>
      </c>
      <c r="S39" s="35">
        <f t="shared" si="1"/>
        <v>0</v>
      </c>
    </row>
    <row r="40" spans="1:19" ht="20.100000000000001" customHeight="1" x14ac:dyDescent="0.4">
      <c r="A40" s="49"/>
      <c r="B40" s="49"/>
      <c r="C40" s="49"/>
      <c r="D40" s="49"/>
      <c r="E40" s="49"/>
      <c r="F40" s="49"/>
      <c r="G40" s="50"/>
      <c r="H40" s="42">
        <f>IF(AND(A40&lt;&gt;"",B40&lt;&gt;"",C40&lt;&gt;"",D40&lt;&gt;"",E40&lt;&gt;"",F40&lt;&gt;"",G40&lt;&gt;""),VLOOKUP(F40,通所リハビリテーション費!$A$20:$B$24,2,0),0)</f>
        <v>0</v>
      </c>
      <c r="I40" s="42">
        <f t="shared" si="4"/>
        <v>0</v>
      </c>
      <c r="J40" s="42">
        <f t="shared" si="5"/>
        <v>0</v>
      </c>
      <c r="Q40" s="35"/>
      <c r="R40" s="35">
        <f t="shared" si="0"/>
        <v>0</v>
      </c>
      <c r="S40" s="35">
        <f t="shared" si="1"/>
        <v>0</v>
      </c>
    </row>
    <row r="41" spans="1:19" ht="20.100000000000001" customHeight="1" x14ac:dyDescent="0.4">
      <c r="A41" s="49"/>
      <c r="B41" s="49"/>
      <c r="C41" s="49"/>
      <c r="D41" s="49"/>
      <c r="E41" s="49"/>
      <c r="F41" s="49"/>
      <c r="G41" s="50"/>
      <c r="H41" s="42">
        <f>IF(AND(A41&lt;&gt;"",B41&lt;&gt;"",C41&lt;&gt;"",D41&lt;&gt;"",E41&lt;&gt;"",F41&lt;&gt;"",G41&lt;&gt;""),VLOOKUP(F41,通所リハビリテーション費!$A$20:$B$24,2,0),0)</f>
        <v>0</v>
      </c>
      <c r="I41" s="42">
        <f t="shared" si="4"/>
        <v>0</v>
      </c>
      <c r="J41" s="42">
        <f t="shared" si="5"/>
        <v>0</v>
      </c>
      <c r="Q41" s="35"/>
      <c r="R41" s="35">
        <f t="shared" si="0"/>
        <v>0</v>
      </c>
      <c r="S41" s="35">
        <f t="shared" si="1"/>
        <v>0</v>
      </c>
    </row>
    <row r="42" spans="1:19" ht="20.100000000000001" customHeight="1" x14ac:dyDescent="0.4">
      <c r="A42" s="49"/>
      <c r="B42" s="49"/>
      <c r="C42" s="49"/>
      <c r="D42" s="49"/>
      <c r="E42" s="49"/>
      <c r="F42" s="49"/>
      <c r="G42" s="50"/>
      <c r="H42" s="42">
        <f>IF(AND(A42&lt;&gt;"",B42&lt;&gt;"",C42&lt;&gt;"",D42&lt;&gt;"",E42&lt;&gt;"",F42&lt;&gt;"",G42&lt;&gt;""),VLOOKUP(F42,通所リハビリテーション費!$A$20:$B$24,2,0),0)</f>
        <v>0</v>
      </c>
      <c r="I42" s="42">
        <f t="shared" si="4"/>
        <v>0</v>
      </c>
      <c r="J42" s="42">
        <f t="shared" si="5"/>
        <v>0</v>
      </c>
      <c r="Q42" s="35"/>
      <c r="R42" s="35">
        <f t="shared" si="0"/>
        <v>0</v>
      </c>
      <c r="S42" s="35">
        <f t="shared" si="1"/>
        <v>0</v>
      </c>
    </row>
    <row r="43" spans="1:19" ht="20.100000000000001" customHeight="1" x14ac:dyDescent="0.4">
      <c r="A43" s="49"/>
      <c r="B43" s="49"/>
      <c r="C43" s="49"/>
      <c r="D43" s="49"/>
      <c r="E43" s="49"/>
      <c r="F43" s="49"/>
      <c r="G43" s="50"/>
      <c r="H43" s="42">
        <f>IF(AND(A43&lt;&gt;"",B43&lt;&gt;"",C43&lt;&gt;"",D43&lt;&gt;"",E43&lt;&gt;"",F43&lt;&gt;"",G43&lt;&gt;""),VLOOKUP(F43,通所リハビリテーション費!$A$20:$B$24,2,0),0)</f>
        <v>0</v>
      </c>
      <c r="I43" s="42">
        <f t="shared" si="4"/>
        <v>0</v>
      </c>
      <c r="J43" s="42">
        <f t="shared" si="5"/>
        <v>0</v>
      </c>
      <c r="Q43" s="35"/>
      <c r="R43" s="35">
        <f t="shared" si="0"/>
        <v>0</v>
      </c>
      <c r="S43" s="35">
        <f t="shared" si="1"/>
        <v>0</v>
      </c>
    </row>
    <row r="44" spans="1:19" ht="20.100000000000001" customHeight="1" x14ac:dyDescent="0.4">
      <c r="A44" s="49"/>
      <c r="B44" s="49"/>
      <c r="C44" s="49"/>
      <c r="D44" s="49"/>
      <c r="E44" s="49"/>
      <c r="F44" s="49"/>
      <c r="G44" s="50"/>
      <c r="H44" s="42">
        <f>IF(AND(A44&lt;&gt;"",B44&lt;&gt;"",C44&lt;&gt;"",D44&lt;&gt;"",E44&lt;&gt;"",F44&lt;&gt;"",G44&lt;&gt;""),VLOOKUP(F44,通所リハビリテーション費!$A$20:$B$24,2,0),0)</f>
        <v>0</v>
      </c>
      <c r="I44" s="42">
        <f t="shared" si="4"/>
        <v>0</v>
      </c>
      <c r="J44" s="42">
        <f t="shared" si="5"/>
        <v>0</v>
      </c>
      <c r="Q44" s="35"/>
      <c r="R44" s="35">
        <f t="shared" si="0"/>
        <v>0</v>
      </c>
      <c r="S44" s="35">
        <f t="shared" si="1"/>
        <v>0</v>
      </c>
    </row>
    <row r="45" spans="1:19" ht="20.100000000000001" customHeight="1" x14ac:dyDescent="0.4">
      <c r="A45" s="49"/>
      <c r="B45" s="49"/>
      <c r="C45" s="49"/>
      <c r="D45" s="49"/>
      <c r="E45" s="49"/>
      <c r="F45" s="49"/>
      <c r="G45" s="50"/>
      <c r="H45" s="42">
        <f>IF(AND(A45&lt;&gt;"",B45&lt;&gt;"",C45&lt;&gt;"",D45&lt;&gt;"",E45&lt;&gt;"",F45&lt;&gt;"",G45&lt;&gt;""),VLOOKUP(F45,通所リハビリテーション費!$A$20:$B$24,2,0),0)</f>
        <v>0</v>
      </c>
      <c r="I45" s="42">
        <f t="shared" si="4"/>
        <v>0</v>
      </c>
      <c r="J45" s="42">
        <f t="shared" si="5"/>
        <v>0</v>
      </c>
      <c r="Q45" s="35"/>
      <c r="R45" s="35">
        <f t="shared" si="0"/>
        <v>0</v>
      </c>
      <c r="S45" s="35">
        <f t="shared" si="1"/>
        <v>0</v>
      </c>
    </row>
    <row r="46" spans="1:19" ht="20.100000000000001" customHeight="1" x14ac:dyDescent="0.4">
      <c r="A46" s="49"/>
      <c r="B46" s="49"/>
      <c r="C46" s="49"/>
      <c r="D46" s="49"/>
      <c r="E46" s="49"/>
      <c r="F46" s="49"/>
      <c r="G46" s="50"/>
      <c r="H46" s="42">
        <f>IF(AND(A46&lt;&gt;"",B46&lt;&gt;"",C46&lt;&gt;"",D46&lt;&gt;"",E46&lt;&gt;"",F46&lt;&gt;"",G46&lt;&gt;""),VLOOKUP(F46,通所リハビリテーション費!$A$20:$B$24,2,0),0)</f>
        <v>0</v>
      </c>
      <c r="I46" s="42">
        <f t="shared" si="4"/>
        <v>0</v>
      </c>
      <c r="J46" s="42">
        <f t="shared" si="5"/>
        <v>0</v>
      </c>
      <c r="R46" s="33">
        <f>SUM(R3:R45)</f>
        <v>0</v>
      </c>
      <c r="S46" s="33">
        <f>SUM(S3:S45)</f>
        <v>0</v>
      </c>
    </row>
    <row r="47" spans="1:19" ht="20.100000000000001" customHeight="1" x14ac:dyDescent="0.4">
      <c r="A47" s="49"/>
      <c r="B47" s="49"/>
      <c r="C47" s="49"/>
      <c r="D47" s="49"/>
      <c r="E47" s="49"/>
      <c r="F47" s="49"/>
      <c r="G47" s="50"/>
      <c r="H47" s="42">
        <f>IF(AND(A47&lt;&gt;"",B47&lt;&gt;"",C47&lt;&gt;"",D47&lt;&gt;"",E47&lt;&gt;"",F47&lt;&gt;"",G47&lt;&gt;""),VLOOKUP(F47,通所リハビリテーション費!$A$20:$B$24,2,0),0)</f>
        <v>0</v>
      </c>
      <c r="I47" s="42">
        <f t="shared" si="4"/>
        <v>0</v>
      </c>
      <c r="J47" s="42">
        <f t="shared" si="5"/>
        <v>0</v>
      </c>
    </row>
    <row r="48" spans="1:19" ht="20.100000000000001" customHeight="1" x14ac:dyDescent="0.4">
      <c r="A48" s="49"/>
      <c r="B48" s="49"/>
      <c r="C48" s="49"/>
      <c r="D48" s="49"/>
      <c r="E48" s="49"/>
      <c r="F48" s="49"/>
      <c r="G48" s="50"/>
      <c r="H48" s="42">
        <f>IF(AND(A48&lt;&gt;"",B48&lt;&gt;"",C48&lt;&gt;"",D48&lt;&gt;"",E48&lt;&gt;"",F48&lt;&gt;"",G48&lt;&gt;""),VLOOKUP(F48,通所リハビリテーション費!$A$20:$B$24,2,0),0)</f>
        <v>0</v>
      </c>
      <c r="I48" s="42">
        <f t="shared" si="4"/>
        <v>0</v>
      </c>
      <c r="J48" s="42">
        <f t="shared" si="5"/>
        <v>0</v>
      </c>
    </row>
    <row r="49" spans="1:20" ht="20.100000000000001" customHeight="1" x14ac:dyDescent="0.4">
      <c r="A49" s="49"/>
      <c r="B49" s="49"/>
      <c r="C49" s="49"/>
      <c r="D49" s="49"/>
      <c r="E49" s="49"/>
      <c r="F49" s="49"/>
      <c r="G49" s="50"/>
      <c r="H49" s="42">
        <f>IF(AND(A49&lt;&gt;"",B49&lt;&gt;"",C49&lt;&gt;"",D49&lt;&gt;"",E49&lt;&gt;"",F49&lt;&gt;"",G49&lt;&gt;""),VLOOKUP(F49,通所リハビリテーション費!$A$20:$B$24,2,0),0)</f>
        <v>0</v>
      </c>
      <c r="I49" s="42">
        <f t="shared" si="4"/>
        <v>0</v>
      </c>
      <c r="J49" s="42">
        <f t="shared" si="5"/>
        <v>0</v>
      </c>
    </row>
    <row r="50" spans="1:20" ht="20.100000000000001" customHeight="1" x14ac:dyDescent="0.4">
      <c r="A50" s="110" t="s">
        <v>38</v>
      </c>
      <c r="B50" s="111"/>
      <c r="C50" s="111"/>
      <c r="D50" s="111"/>
      <c r="E50" s="111"/>
      <c r="F50" s="112"/>
      <c r="G50" s="43">
        <f>SUMIF(G20:G49,"&lt;&gt;#N/A")</f>
        <v>0</v>
      </c>
      <c r="H50" s="43">
        <f t="shared" ref="H50:J50" si="6">SUMIF(H20:H49,"&lt;&gt;#N/A")</f>
        <v>0</v>
      </c>
      <c r="I50" s="43">
        <f t="shared" si="6"/>
        <v>0</v>
      </c>
      <c r="J50" s="43">
        <f t="shared" si="6"/>
        <v>0</v>
      </c>
      <c r="T50" s="44"/>
    </row>
    <row r="51" spans="1:20" ht="20.100000000000001" customHeight="1" x14ac:dyDescent="0.4">
      <c r="A51" s="24"/>
      <c r="B51" s="24"/>
      <c r="C51" s="24"/>
      <c r="D51" s="24"/>
      <c r="E51" s="24"/>
      <c r="F51" s="24"/>
      <c r="G51" s="25"/>
      <c r="H51" s="25"/>
      <c r="I51" s="25"/>
      <c r="J51" s="25"/>
    </row>
    <row r="52" spans="1:20" ht="30" customHeight="1" x14ac:dyDescent="0.4">
      <c r="A52" s="40" t="s">
        <v>39</v>
      </c>
    </row>
    <row r="53" spans="1:20" ht="42.95" customHeight="1" x14ac:dyDescent="0.4">
      <c r="A53" s="28" t="s">
        <v>49</v>
      </c>
      <c r="B53" s="28" t="s">
        <v>51</v>
      </c>
      <c r="C53" s="28" t="s">
        <v>32</v>
      </c>
      <c r="D53" s="41" t="s">
        <v>162</v>
      </c>
      <c r="E53" s="41" t="s">
        <v>163</v>
      </c>
      <c r="F53" s="28" t="s">
        <v>33</v>
      </c>
      <c r="G53" s="41" t="s">
        <v>34</v>
      </c>
      <c r="H53" s="41" t="s">
        <v>35</v>
      </c>
      <c r="I53" s="41" t="s">
        <v>113</v>
      </c>
      <c r="J53" s="41" t="s">
        <v>114</v>
      </c>
    </row>
    <row r="54" spans="1:20" ht="20.100000000000001" customHeight="1" x14ac:dyDescent="0.4">
      <c r="A54" s="49"/>
      <c r="B54" s="49"/>
      <c r="C54" s="49"/>
      <c r="D54" s="49"/>
      <c r="E54" s="49"/>
      <c r="F54" s="49"/>
      <c r="G54" s="50"/>
      <c r="H54" s="42">
        <f>IF(AND(A54&lt;&gt;"",B54&lt;&gt;"",C54&lt;&gt;"",D54&lt;&gt;"",E54&lt;&gt;"",F54&lt;&gt;"",G54&lt;&gt;""),VLOOKUP(F54,通所リハビリテーション費!$A$27:$B$31,2,0),0)</f>
        <v>0</v>
      </c>
      <c r="I54" s="42">
        <f>(H54*G54)*0.1*10</f>
        <v>0</v>
      </c>
      <c r="J54" s="42">
        <f>I54*12</f>
        <v>0</v>
      </c>
    </row>
    <row r="55" spans="1:20" ht="20.100000000000001" customHeight="1" x14ac:dyDescent="0.4">
      <c r="A55" s="49"/>
      <c r="B55" s="49"/>
      <c r="C55" s="49"/>
      <c r="D55" s="49"/>
      <c r="E55" s="49"/>
      <c r="F55" s="49"/>
      <c r="G55" s="50"/>
      <c r="H55" s="42">
        <f>IF(AND(A55&lt;&gt;"",B55&lt;&gt;"",C55&lt;&gt;"",D55&lt;&gt;"",E55&lt;&gt;"",F55&lt;&gt;"",G55&lt;&gt;""),VLOOKUP(F55,通所リハビリテーション費!$A$27:$B$31,2,0),0)</f>
        <v>0</v>
      </c>
      <c r="I55" s="42">
        <f t="shared" ref="I55:I59" si="7">(H55*G55)*0.1*10</f>
        <v>0</v>
      </c>
      <c r="J55" s="42">
        <f t="shared" ref="J55:J59" si="8">I55*12</f>
        <v>0</v>
      </c>
    </row>
    <row r="56" spans="1:20" ht="20.100000000000001" customHeight="1" x14ac:dyDescent="0.4">
      <c r="A56" s="49"/>
      <c r="B56" s="49"/>
      <c r="C56" s="49"/>
      <c r="D56" s="49"/>
      <c r="E56" s="49"/>
      <c r="F56" s="49"/>
      <c r="G56" s="50"/>
      <c r="H56" s="42">
        <f>IF(AND(A56&lt;&gt;"",B56&lt;&gt;"",C56&lt;&gt;"",D56&lt;&gt;"",E56&lt;&gt;"",F56&lt;&gt;"",G56&lt;&gt;""),VLOOKUP(F56,通所リハビリテーション費!$A$27:$B$31,2,0),0)</f>
        <v>0</v>
      </c>
      <c r="I56" s="42">
        <f t="shared" si="7"/>
        <v>0</v>
      </c>
      <c r="J56" s="42">
        <f t="shared" si="8"/>
        <v>0</v>
      </c>
    </row>
    <row r="57" spans="1:20" ht="20.100000000000001" customHeight="1" x14ac:dyDescent="0.4">
      <c r="A57" s="49"/>
      <c r="B57" s="49"/>
      <c r="C57" s="49"/>
      <c r="D57" s="49"/>
      <c r="E57" s="49"/>
      <c r="F57" s="49"/>
      <c r="G57" s="50"/>
      <c r="H57" s="42">
        <f>IF(AND(A57&lt;&gt;"",B57&lt;&gt;"",C57&lt;&gt;"",D57&lt;&gt;"",E57&lt;&gt;"",F57&lt;&gt;"",G57&lt;&gt;""),VLOOKUP(F57,通所リハビリテーション費!$A$27:$B$31,2,0),0)</f>
        <v>0</v>
      </c>
      <c r="I57" s="42">
        <f t="shared" si="7"/>
        <v>0</v>
      </c>
      <c r="J57" s="42">
        <f t="shared" si="8"/>
        <v>0</v>
      </c>
    </row>
    <row r="58" spans="1:20" ht="20.100000000000001" customHeight="1" x14ac:dyDescent="0.4">
      <c r="A58" s="49"/>
      <c r="B58" s="49"/>
      <c r="C58" s="49"/>
      <c r="D58" s="49"/>
      <c r="E58" s="49"/>
      <c r="F58" s="49"/>
      <c r="G58" s="50"/>
      <c r="H58" s="42">
        <f>IF(AND(A58&lt;&gt;"",B58&lt;&gt;"",C58&lt;&gt;"",D58&lt;&gt;"",E58&lt;&gt;"",F58&lt;&gt;"",G58&lt;&gt;""),VLOOKUP(F58,通所リハビリテーション費!$A$27:$B$31,2,0),0)</f>
        <v>0</v>
      </c>
      <c r="I58" s="42">
        <f t="shared" si="7"/>
        <v>0</v>
      </c>
      <c r="J58" s="42">
        <f t="shared" si="8"/>
        <v>0</v>
      </c>
    </row>
    <row r="59" spans="1:20" ht="20.100000000000001" customHeight="1" x14ac:dyDescent="0.4">
      <c r="A59" s="49"/>
      <c r="B59" s="49"/>
      <c r="C59" s="49"/>
      <c r="D59" s="49"/>
      <c r="E59" s="49"/>
      <c r="F59" s="49"/>
      <c r="G59" s="50"/>
      <c r="H59" s="42">
        <f>IF(AND(A59&lt;&gt;"",B59&lt;&gt;"",C59&lt;&gt;"",D59&lt;&gt;"",E59&lt;&gt;"",F59&lt;&gt;"",G59&lt;&gt;""),VLOOKUP(F59,通所リハビリテーション費!$A$27:$B$31,2,0),0)</f>
        <v>0</v>
      </c>
      <c r="I59" s="42">
        <f t="shared" si="7"/>
        <v>0</v>
      </c>
      <c r="J59" s="42">
        <f t="shared" si="8"/>
        <v>0</v>
      </c>
    </row>
    <row r="60" spans="1:20" ht="20.100000000000001" customHeight="1" x14ac:dyDescent="0.4">
      <c r="A60" s="49"/>
      <c r="B60" s="49"/>
      <c r="C60" s="49"/>
      <c r="D60" s="49"/>
      <c r="E60" s="49"/>
      <c r="F60" s="49"/>
      <c r="G60" s="50"/>
      <c r="H60" s="42">
        <f>IF(AND(A60&lt;&gt;"",B60&lt;&gt;"",C60&lt;&gt;"",D60&lt;&gt;"",E60&lt;&gt;"",F60&lt;&gt;"",G60&lt;&gt;""),VLOOKUP(F60,通所リハビリテーション費!$A$27:$B$31,2,0),0)</f>
        <v>0</v>
      </c>
      <c r="I60" s="42">
        <f t="shared" ref="I60:I83" si="9">(H60*G60)*0.1*10</f>
        <v>0</v>
      </c>
      <c r="J60" s="42">
        <f t="shared" ref="J60:J83" si="10">I60*12</f>
        <v>0</v>
      </c>
    </row>
    <row r="61" spans="1:20" ht="20.100000000000001" customHeight="1" x14ac:dyDescent="0.4">
      <c r="A61" s="49"/>
      <c r="B61" s="49"/>
      <c r="C61" s="49"/>
      <c r="D61" s="49"/>
      <c r="E61" s="49"/>
      <c r="F61" s="49"/>
      <c r="G61" s="50"/>
      <c r="H61" s="42">
        <f>IF(AND(A61&lt;&gt;"",B61&lt;&gt;"",C61&lt;&gt;"",D61&lt;&gt;"",E61&lt;&gt;"",F61&lt;&gt;"",G61&lt;&gt;""),VLOOKUP(F61,通所リハビリテーション費!$A$27:$B$31,2,0),0)</f>
        <v>0</v>
      </c>
      <c r="I61" s="42">
        <f t="shared" si="9"/>
        <v>0</v>
      </c>
      <c r="J61" s="42">
        <f t="shared" si="10"/>
        <v>0</v>
      </c>
    </row>
    <row r="62" spans="1:20" ht="20.100000000000001" customHeight="1" x14ac:dyDescent="0.4">
      <c r="A62" s="49"/>
      <c r="B62" s="49"/>
      <c r="C62" s="49"/>
      <c r="D62" s="49"/>
      <c r="E62" s="49"/>
      <c r="F62" s="49"/>
      <c r="G62" s="50"/>
      <c r="H62" s="42">
        <f>IF(AND(A62&lt;&gt;"",B62&lt;&gt;"",C62&lt;&gt;"",D62&lt;&gt;"",E62&lt;&gt;"",F62&lt;&gt;"",G62&lt;&gt;""),VLOOKUP(F62,通所リハビリテーション費!$A$27:$B$31,2,0),0)</f>
        <v>0</v>
      </c>
      <c r="I62" s="42">
        <f t="shared" si="9"/>
        <v>0</v>
      </c>
      <c r="J62" s="42">
        <f t="shared" si="10"/>
        <v>0</v>
      </c>
    </row>
    <row r="63" spans="1:20" ht="20.100000000000001" customHeight="1" x14ac:dyDescent="0.4">
      <c r="A63" s="49"/>
      <c r="B63" s="49"/>
      <c r="C63" s="49"/>
      <c r="D63" s="49"/>
      <c r="E63" s="49"/>
      <c r="F63" s="49"/>
      <c r="G63" s="50"/>
      <c r="H63" s="42">
        <f>IF(AND(A63&lt;&gt;"",B63&lt;&gt;"",C63&lt;&gt;"",D63&lt;&gt;"",E63&lt;&gt;"",F63&lt;&gt;"",G63&lt;&gt;""),VLOOKUP(F63,通所リハビリテーション費!$A$27:$B$31,2,0),0)</f>
        <v>0</v>
      </c>
      <c r="I63" s="42">
        <f t="shared" si="9"/>
        <v>0</v>
      </c>
      <c r="J63" s="42">
        <f t="shared" si="10"/>
        <v>0</v>
      </c>
    </row>
    <row r="64" spans="1:20" ht="20.100000000000001" customHeight="1" x14ac:dyDescent="0.4">
      <c r="A64" s="49"/>
      <c r="B64" s="49"/>
      <c r="C64" s="49"/>
      <c r="D64" s="49"/>
      <c r="E64" s="49"/>
      <c r="F64" s="49"/>
      <c r="G64" s="50"/>
      <c r="H64" s="42">
        <f>IF(AND(A64&lt;&gt;"",B64&lt;&gt;"",C64&lt;&gt;"",D64&lt;&gt;"",E64&lt;&gt;"",F64&lt;&gt;"",G64&lt;&gt;""),VLOOKUP(F64,通所リハビリテーション費!$A$27:$B$31,2,0),0)</f>
        <v>0</v>
      </c>
      <c r="I64" s="42">
        <f t="shared" si="9"/>
        <v>0</v>
      </c>
      <c r="J64" s="42">
        <f t="shared" si="10"/>
        <v>0</v>
      </c>
    </row>
    <row r="65" spans="1:10" ht="20.100000000000001" customHeight="1" x14ac:dyDescent="0.4">
      <c r="A65" s="49"/>
      <c r="B65" s="49"/>
      <c r="C65" s="49"/>
      <c r="D65" s="49"/>
      <c r="E65" s="49"/>
      <c r="F65" s="49"/>
      <c r="G65" s="50"/>
      <c r="H65" s="42">
        <f>IF(AND(A65&lt;&gt;"",B65&lt;&gt;"",C65&lt;&gt;"",D65&lt;&gt;"",E65&lt;&gt;"",F65&lt;&gt;"",G65&lt;&gt;""),VLOOKUP(F65,通所リハビリテーション費!$A$27:$B$31,2,0),0)</f>
        <v>0</v>
      </c>
      <c r="I65" s="42">
        <f t="shared" si="9"/>
        <v>0</v>
      </c>
      <c r="J65" s="42">
        <f t="shared" si="10"/>
        <v>0</v>
      </c>
    </row>
    <row r="66" spans="1:10" ht="20.100000000000001" customHeight="1" x14ac:dyDescent="0.4">
      <c r="A66" s="49"/>
      <c r="B66" s="49"/>
      <c r="C66" s="49"/>
      <c r="D66" s="49"/>
      <c r="E66" s="49"/>
      <c r="F66" s="49"/>
      <c r="G66" s="50"/>
      <c r="H66" s="42">
        <f>IF(AND(A66&lt;&gt;"",B66&lt;&gt;"",C66&lt;&gt;"",D66&lt;&gt;"",E66&lt;&gt;"",F66&lt;&gt;"",G66&lt;&gt;""),VLOOKUP(F66,通所リハビリテーション費!$A$27:$B$31,2,0),0)</f>
        <v>0</v>
      </c>
      <c r="I66" s="42">
        <f t="shared" si="9"/>
        <v>0</v>
      </c>
      <c r="J66" s="42">
        <f t="shared" si="10"/>
        <v>0</v>
      </c>
    </row>
    <row r="67" spans="1:10" ht="20.100000000000001" customHeight="1" x14ac:dyDescent="0.4">
      <c r="A67" s="49"/>
      <c r="B67" s="49"/>
      <c r="C67" s="49"/>
      <c r="D67" s="49"/>
      <c r="E67" s="49"/>
      <c r="F67" s="49"/>
      <c r="G67" s="50"/>
      <c r="H67" s="42">
        <f>IF(AND(A67&lt;&gt;"",B67&lt;&gt;"",C67&lt;&gt;"",D67&lt;&gt;"",E67&lt;&gt;"",F67&lt;&gt;"",G67&lt;&gt;""),VLOOKUP(F67,通所リハビリテーション費!$A$27:$B$31,2,0),0)</f>
        <v>0</v>
      </c>
      <c r="I67" s="42">
        <f t="shared" si="9"/>
        <v>0</v>
      </c>
      <c r="J67" s="42">
        <f t="shared" si="10"/>
        <v>0</v>
      </c>
    </row>
    <row r="68" spans="1:10" ht="20.100000000000001" customHeight="1" x14ac:dyDescent="0.4">
      <c r="A68" s="49"/>
      <c r="B68" s="49"/>
      <c r="C68" s="49"/>
      <c r="D68" s="49"/>
      <c r="E68" s="49"/>
      <c r="F68" s="49"/>
      <c r="G68" s="50"/>
      <c r="H68" s="42">
        <f>IF(AND(A68&lt;&gt;"",B68&lt;&gt;"",C68&lt;&gt;"",D68&lt;&gt;"",E68&lt;&gt;"",F68&lt;&gt;"",G68&lt;&gt;""),VLOOKUP(F68,通所リハビリテーション費!$A$27:$B$31,2,0),0)</f>
        <v>0</v>
      </c>
      <c r="I68" s="42">
        <f t="shared" si="9"/>
        <v>0</v>
      </c>
      <c r="J68" s="42">
        <f t="shared" si="10"/>
        <v>0</v>
      </c>
    </row>
    <row r="69" spans="1:10" ht="20.100000000000001" customHeight="1" x14ac:dyDescent="0.4">
      <c r="A69" s="49"/>
      <c r="B69" s="49"/>
      <c r="C69" s="49"/>
      <c r="D69" s="49"/>
      <c r="E69" s="49"/>
      <c r="F69" s="49"/>
      <c r="G69" s="50"/>
      <c r="H69" s="42">
        <f>IF(AND(A69&lt;&gt;"",B69&lt;&gt;"",C69&lt;&gt;"",D69&lt;&gt;"",E69&lt;&gt;"",F69&lt;&gt;"",G69&lt;&gt;""),VLOOKUP(F69,通所リハビリテーション費!$A$27:$B$31,2,0),0)</f>
        <v>0</v>
      </c>
      <c r="I69" s="42">
        <f t="shared" si="9"/>
        <v>0</v>
      </c>
      <c r="J69" s="42">
        <f t="shared" si="10"/>
        <v>0</v>
      </c>
    </row>
    <row r="70" spans="1:10" ht="20.100000000000001" customHeight="1" x14ac:dyDescent="0.4">
      <c r="A70" s="49"/>
      <c r="B70" s="49"/>
      <c r="C70" s="49"/>
      <c r="D70" s="49"/>
      <c r="E70" s="49"/>
      <c r="F70" s="49"/>
      <c r="G70" s="50"/>
      <c r="H70" s="42">
        <f>IF(AND(A70&lt;&gt;"",B70&lt;&gt;"",C70&lt;&gt;"",D70&lt;&gt;"",E70&lt;&gt;"",F70&lt;&gt;"",G70&lt;&gt;""),VLOOKUP(F70,通所リハビリテーション費!$A$27:$B$31,2,0),0)</f>
        <v>0</v>
      </c>
      <c r="I70" s="42">
        <f t="shared" si="9"/>
        <v>0</v>
      </c>
      <c r="J70" s="42">
        <f t="shared" si="10"/>
        <v>0</v>
      </c>
    </row>
    <row r="71" spans="1:10" ht="20.100000000000001" customHeight="1" x14ac:dyDescent="0.4">
      <c r="A71" s="49"/>
      <c r="B71" s="49"/>
      <c r="C71" s="49"/>
      <c r="D71" s="49"/>
      <c r="E71" s="49"/>
      <c r="F71" s="49"/>
      <c r="G71" s="50"/>
      <c r="H71" s="42">
        <f>IF(AND(A71&lt;&gt;"",B71&lt;&gt;"",C71&lt;&gt;"",D71&lt;&gt;"",E71&lt;&gt;"",F71&lt;&gt;"",G71&lt;&gt;""),VLOOKUP(F71,通所リハビリテーション費!$A$27:$B$31,2,0),0)</f>
        <v>0</v>
      </c>
      <c r="I71" s="42">
        <f t="shared" si="9"/>
        <v>0</v>
      </c>
      <c r="J71" s="42">
        <f t="shared" si="10"/>
        <v>0</v>
      </c>
    </row>
    <row r="72" spans="1:10" ht="20.100000000000001" customHeight="1" x14ac:dyDescent="0.4">
      <c r="A72" s="49"/>
      <c r="B72" s="49"/>
      <c r="C72" s="49"/>
      <c r="D72" s="49"/>
      <c r="E72" s="49"/>
      <c r="F72" s="49"/>
      <c r="G72" s="50"/>
      <c r="H72" s="42">
        <f>IF(AND(A72&lt;&gt;"",B72&lt;&gt;"",C72&lt;&gt;"",D72&lt;&gt;"",E72&lt;&gt;"",F72&lt;&gt;"",G72&lt;&gt;""),VLOOKUP(F72,通所リハビリテーション費!$A$27:$B$31,2,0),0)</f>
        <v>0</v>
      </c>
      <c r="I72" s="42">
        <f t="shared" si="9"/>
        <v>0</v>
      </c>
      <c r="J72" s="42">
        <f t="shared" si="10"/>
        <v>0</v>
      </c>
    </row>
    <row r="73" spans="1:10" ht="20.100000000000001" customHeight="1" x14ac:dyDescent="0.4">
      <c r="A73" s="49"/>
      <c r="B73" s="49"/>
      <c r="C73" s="49"/>
      <c r="D73" s="49"/>
      <c r="E73" s="49"/>
      <c r="F73" s="49"/>
      <c r="G73" s="50"/>
      <c r="H73" s="42">
        <f>IF(AND(A73&lt;&gt;"",B73&lt;&gt;"",C73&lt;&gt;"",D73&lt;&gt;"",E73&lt;&gt;"",F73&lt;&gt;"",G73&lt;&gt;""),VLOOKUP(F73,通所リハビリテーション費!$A$27:$B$31,2,0),0)</f>
        <v>0</v>
      </c>
      <c r="I73" s="42">
        <f t="shared" si="9"/>
        <v>0</v>
      </c>
      <c r="J73" s="42">
        <f t="shared" si="10"/>
        <v>0</v>
      </c>
    </row>
    <row r="74" spans="1:10" ht="20.100000000000001" customHeight="1" x14ac:dyDescent="0.4">
      <c r="A74" s="49"/>
      <c r="B74" s="49"/>
      <c r="C74" s="49"/>
      <c r="D74" s="49"/>
      <c r="E74" s="49"/>
      <c r="F74" s="49"/>
      <c r="G74" s="50"/>
      <c r="H74" s="42">
        <f>IF(AND(A74&lt;&gt;"",B74&lt;&gt;"",C74&lt;&gt;"",D74&lt;&gt;"",E74&lt;&gt;"",F74&lt;&gt;"",G74&lt;&gt;""),VLOOKUP(F74,通所リハビリテーション費!$A$27:$B$31,2,0),0)</f>
        <v>0</v>
      </c>
      <c r="I74" s="42">
        <f t="shared" si="9"/>
        <v>0</v>
      </c>
      <c r="J74" s="42">
        <f t="shared" si="10"/>
        <v>0</v>
      </c>
    </row>
    <row r="75" spans="1:10" ht="20.100000000000001" customHeight="1" x14ac:dyDescent="0.4">
      <c r="A75" s="49"/>
      <c r="B75" s="49"/>
      <c r="C75" s="49"/>
      <c r="D75" s="49"/>
      <c r="E75" s="49"/>
      <c r="F75" s="49"/>
      <c r="G75" s="50"/>
      <c r="H75" s="42">
        <f>IF(AND(A75&lt;&gt;"",B75&lt;&gt;"",C75&lt;&gt;"",D75&lt;&gt;"",E75&lt;&gt;"",F75&lt;&gt;"",G75&lt;&gt;""),VLOOKUP(F75,通所リハビリテーション費!$A$27:$B$31,2,0),0)</f>
        <v>0</v>
      </c>
      <c r="I75" s="42">
        <f t="shared" si="9"/>
        <v>0</v>
      </c>
      <c r="J75" s="42">
        <f t="shared" si="10"/>
        <v>0</v>
      </c>
    </row>
    <row r="76" spans="1:10" ht="20.100000000000001" customHeight="1" x14ac:dyDescent="0.4">
      <c r="A76" s="49"/>
      <c r="B76" s="49"/>
      <c r="C76" s="49"/>
      <c r="D76" s="49"/>
      <c r="E76" s="49"/>
      <c r="F76" s="49"/>
      <c r="G76" s="50"/>
      <c r="H76" s="42">
        <f>IF(AND(A76&lt;&gt;"",B76&lt;&gt;"",C76&lt;&gt;"",D76&lt;&gt;"",E76&lt;&gt;"",F76&lt;&gt;"",G76&lt;&gt;""),VLOOKUP(F76,通所リハビリテーション費!$A$27:$B$31,2,0),0)</f>
        <v>0</v>
      </c>
      <c r="I76" s="42">
        <f t="shared" si="9"/>
        <v>0</v>
      </c>
      <c r="J76" s="42">
        <f t="shared" si="10"/>
        <v>0</v>
      </c>
    </row>
    <row r="77" spans="1:10" ht="20.100000000000001" customHeight="1" x14ac:dyDescent="0.4">
      <c r="A77" s="49"/>
      <c r="B77" s="49"/>
      <c r="C77" s="49"/>
      <c r="D77" s="49"/>
      <c r="E77" s="49"/>
      <c r="F77" s="49"/>
      <c r="G77" s="50"/>
      <c r="H77" s="42">
        <f>IF(AND(A77&lt;&gt;"",B77&lt;&gt;"",C77&lt;&gt;"",D77&lt;&gt;"",E77&lt;&gt;"",F77&lt;&gt;"",G77&lt;&gt;""),VLOOKUP(F77,通所リハビリテーション費!$A$27:$B$31,2,0),0)</f>
        <v>0</v>
      </c>
      <c r="I77" s="42">
        <f t="shared" si="9"/>
        <v>0</v>
      </c>
      <c r="J77" s="42">
        <f t="shared" si="10"/>
        <v>0</v>
      </c>
    </row>
    <row r="78" spans="1:10" ht="20.100000000000001" customHeight="1" x14ac:dyDescent="0.4">
      <c r="A78" s="49"/>
      <c r="B78" s="49"/>
      <c r="C78" s="49"/>
      <c r="D78" s="49"/>
      <c r="E78" s="49"/>
      <c r="F78" s="49"/>
      <c r="G78" s="50"/>
      <c r="H78" s="42">
        <f>IF(AND(A78&lt;&gt;"",B78&lt;&gt;"",C78&lt;&gt;"",D78&lt;&gt;"",E78&lt;&gt;"",F78&lt;&gt;"",G78&lt;&gt;""),VLOOKUP(F78,通所リハビリテーション費!$A$27:$B$31,2,0),0)</f>
        <v>0</v>
      </c>
      <c r="I78" s="42">
        <f t="shared" si="9"/>
        <v>0</v>
      </c>
      <c r="J78" s="42">
        <f t="shared" si="10"/>
        <v>0</v>
      </c>
    </row>
    <row r="79" spans="1:10" ht="20.100000000000001" customHeight="1" x14ac:dyDescent="0.4">
      <c r="A79" s="49"/>
      <c r="B79" s="49"/>
      <c r="C79" s="49"/>
      <c r="D79" s="49"/>
      <c r="E79" s="49"/>
      <c r="F79" s="49"/>
      <c r="G79" s="50"/>
      <c r="H79" s="42">
        <f>IF(AND(A79&lt;&gt;"",B79&lt;&gt;"",C79&lt;&gt;"",D79&lt;&gt;"",E79&lt;&gt;"",F79&lt;&gt;"",G79&lt;&gt;""),VLOOKUP(F79,通所リハビリテーション費!$A$27:$B$31,2,0),0)</f>
        <v>0</v>
      </c>
      <c r="I79" s="42">
        <f t="shared" si="9"/>
        <v>0</v>
      </c>
      <c r="J79" s="42">
        <f t="shared" si="10"/>
        <v>0</v>
      </c>
    </row>
    <row r="80" spans="1:10" ht="20.100000000000001" customHeight="1" x14ac:dyDescent="0.4">
      <c r="A80" s="49"/>
      <c r="B80" s="49"/>
      <c r="C80" s="49"/>
      <c r="D80" s="49"/>
      <c r="E80" s="49"/>
      <c r="F80" s="49"/>
      <c r="G80" s="50"/>
      <c r="H80" s="42">
        <f>IF(AND(A80&lt;&gt;"",B80&lt;&gt;"",C80&lt;&gt;"",D80&lt;&gt;"",E80&lt;&gt;"",F80&lt;&gt;"",G80&lt;&gt;""),VLOOKUP(F80,通所リハビリテーション費!$A$27:$B$31,2,0),0)</f>
        <v>0</v>
      </c>
      <c r="I80" s="42">
        <f t="shared" si="9"/>
        <v>0</v>
      </c>
      <c r="J80" s="42">
        <f t="shared" si="10"/>
        <v>0</v>
      </c>
    </row>
    <row r="81" spans="1:20" ht="20.100000000000001" customHeight="1" x14ac:dyDescent="0.4">
      <c r="A81" s="49"/>
      <c r="B81" s="49"/>
      <c r="C81" s="49"/>
      <c r="D81" s="49"/>
      <c r="E81" s="49"/>
      <c r="F81" s="49"/>
      <c r="G81" s="50"/>
      <c r="H81" s="42">
        <f>IF(AND(A81&lt;&gt;"",B81&lt;&gt;"",C81&lt;&gt;"",D81&lt;&gt;"",E81&lt;&gt;"",F81&lt;&gt;"",G81&lt;&gt;""),VLOOKUP(F81,通所リハビリテーション費!$A$27:$B$31,2,0),0)</f>
        <v>0</v>
      </c>
      <c r="I81" s="42">
        <f t="shared" si="9"/>
        <v>0</v>
      </c>
      <c r="J81" s="42">
        <f t="shared" si="10"/>
        <v>0</v>
      </c>
    </row>
    <row r="82" spans="1:20" ht="20.100000000000001" customHeight="1" x14ac:dyDescent="0.4">
      <c r="A82" s="49"/>
      <c r="B82" s="49"/>
      <c r="C82" s="49"/>
      <c r="D82" s="49"/>
      <c r="E82" s="49"/>
      <c r="F82" s="49"/>
      <c r="G82" s="50"/>
      <c r="H82" s="42">
        <f>IF(AND(A82&lt;&gt;"",B82&lt;&gt;"",C82&lt;&gt;"",D82&lt;&gt;"",E82&lt;&gt;"",F82&lt;&gt;"",G82&lt;&gt;""),VLOOKUP(F82,通所リハビリテーション費!$A$27:$B$31,2,0),0)</f>
        <v>0</v>
      </c>
      <c r="I82" s="42">
        <f t="shared" si="9"/>
        <v>0</v>
      </c>
      <c r="J82" s="42">
        <f t="shared" si="10"/>
        <v>0</v>
      </c>
    </row>
    <row r="83" spans="1:20" ht="20.100000000000001" customHeight="1" x14ac:dyDescent="0.4">
      <c r="A83" s="49"/>
      <c r="B83" s="49"/>
      <c r="C83" s="49"/>
      <c r="D83" s="49"/>
      <c r="E83" s="49"/>
      <c r="F83" s="49"/>
      <c r="G83" s="50"/>
      <c r="H83" s="42">
        <f>IF(AND(A83&lt;&gt;"",B83&lt;&gt;"",C83&lt;&gt;"",D83&lt;&gt;"",E83&lt;&gt;"",F83&lt;&gt;"",G83&lt;&gt;""),VLOOKUP(F83,通所リハビリテーション費!$A$27:$B$31,2,0),0)</f>
        <v>0</v>
      </c>
      <c r="I83" s="42">
        <f t="shared" si="9"/>
        <v>0</v>
      </c>
      <c r="J83" s="42">
        <f t="shared" si="10"/>
        <v>0</v>
      </c>
      <c r="T83" s="44"/>
    </row>
    <row r="84" spans="1:20" ht="20.100000000000001" customHeight="1" x14ac:dyDescent="0.4">
      <c r="A84" s="110" t="s">
        <v>38</v>
      </c>
      <c r="B84" s="111"/>
      <c r="C84" s="111"/>
      <c r="D84" s="111"/>
      <c r="E84" s="111"/>
      <c r="F84" s="112"/>
      <c r="G84" s="43">
        <f>SUMIF(G54:G83,"&lt;&gt;#N/A")</f>
        <v>0</v>
      </c>
      <c r="H84" s="43">
        <f t="shared" ref="H84:J84" si="11">SUMIF(H54:H83,"&lt;&gt;#N/A")</f>
        <v>0</v>
      </c>
      <c r="I84" s="43">
        <f t="shared" si="11"/>
        <v>0</v>
      </c>
      <c r="J84" s="43">
        <f t="shared" si="11"/>
        <v>0</v>
      </c>
    </row>
    <row r="85" spans="1:20" ht="20.100000000000001" customHeight="1" x14ac:dyDescent="0.4">
      <c r="A85" s="24"/>
      <c r="B85" s="24"/>
      <c r="C85" s="24"/>
      <c r="D85" s="24"/>
      <c r="E85" s="24"/>
      <c r="F85" s="24"/>
      <c r="G85" s="25"/>
      <c r="H85" s="25"/>
      <c r="I85" s="25"/>
      <c r="J85" s="25"/>
    </row>
    <row r="86" spans="1:20" ht="30" customHeight="1" x14ac:dyDescent="0.4">
      <c r="A86" s="40" t="s">
        <v>40</v>
      </c>
    </row>
    <row r="87" spans="1:20" ht="42.95" customHeight="1" x14ac:dyDescent="0.4">
      <c r="A87" s="28" t="s">
        <v>49</v>
      </c>
      <c r="B87" s="28" t="s">
        <v>51</v>
      </c>
      <c r="C87" s="28" t="s">
        <v>32</v>
      </c>
      <c r="D87" s="41" t="s">
        <v>162</v>
      </c>
      <c r="E87" s="41" t="s">
        <v>163</v>
      </c>
      <c r="F87" s="28" t="s">
        <v>33</v>
      </c>
      <c r="G87" s="41" t="s">
        <v>34</v>
      </c>
      <c r="H87" s="41" t="s">
        <v>35</v>
      </c>
      <c r="I87" s="41" t="s">
        <v>113</v>
      </c>
      <c r="J87" s="41" t="s">
        <v>114</v>
      </c>
    </row>
    <row r="88" spans="1:20" ht="20.100000000000001" customHeight="1" x14ac:dyDescent="0.4">
      <c r="A88" s="49"/>
      <c r="B88" s="49"/>
      <c r="C88" s="49"/>
      <c r="D88" s="49"/>
      <c r="E88" s="49"/>
      <c r="F88" s="49"/>
      <c r="G88" s="50"/>
      <c r="H88" s="42">
        <f>IF(AND(A88&lt;&gt;"",B88&lt;&gt;"",C88&lt;&gt;"",D88&lt;&gt;"",E88&lt;&gt;"",F88&lt;&gt;"",G88&lt;&gt;""),VLOOKUP(F88,通所リハビリテーション費!$A$34:$B$38,2,0),0)</f>
        <v>0</v>
      </c>
      <c r="I88" s="42">
        <f>(H88*G88)*0.1*10</f>
        <v>0</v>
      </c>
      <c r="J88" s="42">
        <f>I88*12</f>
        <v>0</v>
      </c>
    </row>
    <row r="89" spans="1:20" ht="20.100000000000001" customHeight="1" x14ac:dyDescent="0.4">
      <c r="A89" s="49"/>
      <c r="B89" s="49"/>
      <c r="C89" s="49"/>
      <c r="D89" s="49"/>
      <c r="E89" s="49"/>
      <c r="F89" s="49"/>
      <c r="G89" s="50"/>
      <c r="H89" s="42">
        <f>IF(AND(A89&lt;&gt;"",B89&lt;&gt;"",C89&lt;&gt;"",D89&lt;&gt;"",E89&lt;&gt;"",F89&lt;&gt;"",G89&lt;&gt;""),VLOOKUP(F89,通所リハビリテーション費!$A$34:$B$38,2,0),0)</f>
        <v>0</v>
      </c>
      <c r="I89" s="42">
        <f t="shared" ref="I89:I93" si="12">(H89*G89)*0.1*10</f>
        <v>0</v>
      </c>
      <c r="J89" s="42">
        <f t="shared" ref="J89:J93" si="13">I89*12</f>
        <v>0</v>
      </c>
    </row>
    <row r="90" spans="1:20" ht="20.100000000000001" customHeight="1" x14ac:dyDescent="0.4">
      <c r="A90" s="49"/>
      <c r="B90" s="49"/>
      <c r="C90" s="49"/>
      <c r="D90" s="49"/>
      <c r="E90" s="49"/>
      <c r="F90" s="49"/>
      <c r="G90" s="50"/>
      <c r="H90" s="42">
        <f>IF(AND(A90&lt;&gt;"",B90&lt;&gt;"",C90&lt;&gt;"",D90&lt;&gt;"",E90&lt;&gt;"",F90&lt;&gt;"",G90&lt;&gt;""),VLOOKUP(F90,通所リハビリテーション費!$A$34:$B$38,2,0),0)</f>
        <v>0</v>
      </c>
      <c r="I90" s="42">
        <f t="shared" si="12"/>
        <v>0</v>
      </c>
      <c r="J90" s="42">
        <f t="shared" si="13"/>
        <v>0</v>
      </c>
    </row>
    <row r="91" spans="1:20" ht="20.100000000000001" customHeight="1" x14ac:dyDescent="0.4">
      <c r="A91" s="49"/>
      <c r="B91" s="49"/>
      <c r="C91" s="49"/>
      <c r="D91" s="49"/>
      <c r="E91" s="49"/>
      <c r="F91" s="49"/>
      <c r="G91" s="50"/>
      <c r="H91" s="42">
        <f>IF(AND(A91&lt;&gt;"",B91&lt;&gt;"",C91&lt;&gt;"",D91&lt;&gt;"",E91&lt;&gt;"",F91&lt;&gt;"",G91&lt;&gt;""),VLOOKUP(F91,通所リハビリテーション費!$A$34:$B$38,2,0),0)</f>
        <v>0</v>
      </c>
      <c r="I91" s="42">
        <f t="shared" si="12"/>
        <v>0</v>
      </c>
      <c r="J91" s="42">
        <f t="shared" si="13"/>
        <v>0</v>
      </c>
    </row>
    <row r="92" spans="1:20" ht="20.100000000000001" customHeight="1" x14ac:dyDescent="0.4">
      <c r="A92" s="49"/>
      <c r="B92" s="49"/>
      <c r="C92" s="49"/>
      <c r="D92" s="49"/>
      <c r="E92" s="49"/>
      <c r="F92" s="49"/>
      <c r="G92" s="50"/>
      <c r="H92" s="42">
        <f>IF(AND(A92&lt;&gt;"",B92&lt;&gt;"",C92&lt;&gt;"",D92&lt;&gt;"",E92&lt;&gt;"",F92&lt;&gt;"",G92&lt;&gt;""),VLOOKUP(F92,通所リハビリテーション費!$A$34:$B$38,2,0),0)</f>
        <v>0</v>
      </c>
      <c r="I92" s="42">
        <f t="shared" si="12"/>
        <v>0</v>
      </c>
      <c r="J92" s="42">
        <f t="shared" si="13"/>
        <v>0</v>
      </c>
    </row>
    <row r="93" spans="1:20" ht="20.100000000000001" customHeight="1" x14ac:dyDescent="0.4">
      <c r="A93" s="49"/>
      <c r="B93" s="49"/>
      <c r="C93" s="49"/>
      <c r="D93" s="49"/>
      <c r="E93" s="49"/>
      <c r="F93" s="49"/>
      <c r="G93" s="50"/>
      <c r="H93" s="42">
        <f>IF(AND(A93&lt;&gt;"",B93&lt;&gt;"",C93&lt;&gt;"",D93&lt;&gt;"",E93&lt;&gt;"",F93&lt;&gt;"",G93&lt;&gt;""),VLOOKUP(F93,通所リハビリテーション費!$A$34:$B$38,2,0),0)</f>
        <v>0</v>
      </c>
      <c r="I93" s="42">
        <f t="shared" si="12"/>
        <v>0</v>
      </c>
      <c r="J93" s="42">
        <f t="shared" si="13"/>
        <v>0</v>
      </c>
    </row>
    <row r="94" spans="1:20" ht="20.100000000000001" customHeight="1" x14ac:dyDescent="0.4">
      <c r="A94" s="49"/>
      <c r="B94" s="49"/>
      <c r="C94" s="49"/>
      <c r="D94" s="49"/>
      <c r="E94" s="49"/>
      <c r="F94" s="49"/>
      <c r="G94" s="50"/>
      <c r="H94" s="42">
        <f>IF(AND(A94&lt;&gt;"",B94&lt;&gt;"",C94&lt;&gt;"",D94&lt;&gt;"",E94&lt;&gt;"",F94&lt;&gt;"",G94&lt;&gt;""),VLOOKUP(F94,通所リハビリテーション費!$A$34:$B$38,2,0),0)</f>
        <v>0</v>
      </c>
      <c r="I94" s="42">
        <f t="shared" ref="I94:I117" si="14">(H94*G94)*0.1*10</f>
        <v>0</v>
      </c>
      <c r="J94" s="42">
        <f t="shared" ref="J94:J117" si="15">I94*12</f>
        <v>0</v>
      </c>
    </row>
    <row r="95" spans="1:20" ht="20.100000000000001" customHeight="1" x14ac:dyDescent="0.4">
      <c r="A95" s="49"/>
      <c r="B95" s="49"/>
      <c r="C95" s="49"/>
      <c r="D95" s="49"/>
      <c r="E95" s="49"/>
      <c r="F95" s="49"/>
      <c r="G95" s="50"/>
      <c r="H95" s="42">
        <f>IF(AND(A95&lt;&gt;"",B95&lt;&gt;"",C95&lt;&gt;"",D95&lt;&gt;"",E95&lt;&gt;"",F95&lt;&gt;"",G95&lt;&gt;""),VLOOKUP(F95,通所リハビリテーション費!$A$34:$B$38,2,0),0)</f>
        <v>0</v>
      </c>
      <c r="I95" s="42">
        <f t="shared" si="14"/>
        <v>0</v>
      </c>
      <c r="J95" s="42">
        <f t="shared" si="15"/>
        <v>0</v>
      </c>
    </row>
    <row r="96" spans="1:20" ht="20.100000000000001" customHeight="1" x14ac:dyDescent="0.4">
      <c r="A96" s="49"/>
      <c r="B96" s="49"/>
      <c r="C96" s="49"/>
      <c r="D96" s="49"/>
      <c r="E96" s="49"/>
      <c r="F96" s="49"/>
      <c r="G96" s="50"/>
      <c r="H96" s="42">
        <f>IF(AND(A96&lt;&gt;"",B96&lt;&gt;"",C96&lt;&gt;"",D96&lt;&gt;"",E96&lt;&gt;"",F96&lt;&gt;"",G96&lt;&gt;""),VLOOKUP(F96,通所リハビリテーション費!$A$34:$B$38,2,0),0)</f>
        <v>0</v>
      </c>
      <c r="I96" s="42">
        <f t="shared" si="14"/>
        <v>0</v>
      </c>
      <c r="J96" s="42">
        <f t="shared" si="15"/>
        <v>0</v>
      </c>
    </row>
    <row r="97" spans="1:10" ht="20.100000000000001" customHeight="1" x14ac:dyDescent="0.4">
      <c r="A97" s="49"/>
      <c r="B97" s="49"/>
      <c r="C97" s="49"/>
      <c r="D97" s="49"/>
      <c r="E97" s="49"/>
      <c r="F97" s="49"/>
      <c r="G97" s="50"/>
      <c r="H97" s="42">
        <f>IF(AND(A97&lt;&gt;"",B97&lt;&gt;"",C97&lt;&gt;"",D97&lt;&gt;"",E97&lt;&gt;"",F97&lt;&gt;"",G97&lt;&gt;""),VLOOKUP(F97,通所リハビリテーション費!$A$34:$B$38,2,0),0)</f>
        <v>0</v>
      </c>
      <c r="I97" s="42">
        <f t="shared" si="14"/>
        <v>0</v>
      </c>
      <c r="J97" s="42">
        <f t="shared" si="15"/>
        <v>0</v>
      </c>
    </row>
    <row r="98" spans="1:10" ht="20.100000000000001" customHeight="1" x14ac:dyDescent="0.4">
      <c r="A98" s="49"/>
      <c r="B98" s="49"/>
      <c r="C98" s="49"/>
      <c r="D98" s="49"/>
      <c r="E98" s="49"/>
      <c r="F98" s="49"/>
      <c r="G98" s="50"/>
      <c r="H98" s="42">
        <f>IF(AND(A98&lt;&gt;"",B98&lt;&gt;"",C98&lt;&gt;"",D98&lt;&gt;"",E98&lt;&gt;"",F98&lt;&gt;"",G98&lt;&gt;""),VLOOKUP(F98,通所リハビリテーション費!$A$34:$B$38,2,0),0)</f>
        <v>0</v>
      </c>
      <c r="I98" s="42">
        <f t="shared" si="14"/>
        <v>0</v>
      </c>
      <c r="J98" s="42">
        <f t="shared" si="15"/>
        <v>0</v>
      </c>
    </row>
    <row r="99" spans="1:10" ht="20.100000000000001" customHeight="1" x14ac:dyDescent="0.4">
      <c r="A99" s="49"/>
      <c r="B99" s="49"/>
      <c r="C99" s="49"/>
      <c r="D99" s="49"/>
      <c r="E99" s="49"/>
      <c r="F99" s="49"/>
      <c r="G99" s="50"/>
      <c r="H99" s="42">
        <f>IF(AND(A99&lt;&gt;"",B99&lt;&gt;"",C99&lt;&gt;"",D99&lt;&gt;"",E99&lt;&gt;"",F99&lt;&gt;"",G99&lt;&gt;""),VLOOKUP(F99,通所リハビリテーション費!$A$34:$B$38,2,0),0)</f>
        <v>0</v>
      </c>
      <c r="I99" s="42">
        <f t="shared" si="14"/>
        <v>0</v>
      </c>
      <c r="J99" s="42">
        <f t="shared" si="15"/>
        <v>0</v>
      </c>
    </row>
    <row r="100" spans="1:10" ht="20.100000000000001" customHeight="1" x14ac:dyDescent="0.4">
      <c r="A100" s="49"/>
      <c r="B100" s="49"/>
      <c r="C100" s="49"/>
      <c r="D100" s="49"/>
      <c r="E100" s="49"/>
      <c r="F100" s="49"/>
      <c r="G100" s="50"/>
      <c r="H100" s="42">
        <f>IF(AND(A100&lt;&gt;"",B100&lt;&gt;"",C100&lt;&gt;"",D100&lt;&gt;"",E100&lt;&gt;"",F100&lt;&gt;"",G100&lt;&gt;""),VLOOKUP(F100,通所リハビリテーション費!$A$34:$B$38,2,0),0)</f>
        <v>0</v>
      </c>
      <c r="I100" s="42">
        <f t="shared" si="14"/>
        <v>0</v>
      </c>
      <c r="J100" s="42">
        <f t="shared" si="15"/>
        <v>0</v>
      </c>
    </row>
    <row r="101" spans="1:10" ht="20.100000000000001" customHeight="1" x14ac:dyDescent="0.4">
      <c r="A101" s="49"/>
      <c r="B101" s="49"/>
      <c r="C101" s="49"/>
      <c r="D101" s="49"/>
      <c r="E101" s="49"/>
      <c r="F101" s="49"/>
      <c r="G101" s="50"/>
      <c r="H101" s="42">
        <f>IF(AND(A101&lt;&gt;"",B101&lt;&gt;"",C101&lt;&gt;"",D101&lt;&gt;"",E101&lt;&gt;"",F101&lt;&gt;"",G101&lt;&gt;""),VLOOKUP(F101,通所リハビリテーション費!$A$34:$B$38,2,0),0)</f>
        <v>0</v>
      </c>
      <c r="I101" s="42">
        <f t="shared" si="14"/>
        <v>0</v>
      </c>
      <c r="J101" s="42">
        <f t="shared" si="15"/>
        <v>0</v>
      </c>
    </row>
    <row r="102" spans="1:10" ht="20.100000000000001" customHeight="1" x14ac:dyDescent="0.4">
      <c r="A102" s="49"/>
      <c r="B102" s="49"/>
      <c r="C102" s="49"/>
      <c r="D102" s="49"/>
      <c r="E102" s="49"/>
      <c r="F102" s="49"/>
      <c r="G102" s="50"/>
      <c r="H102" s="42">
        <f>IF(AND(A102&lt;&gt;"",B102&lt;&gt;"",C102&lt;&gt;"",D102&lt;&gt;"",E102&lt;&gt;"",F102&lt;&gt;"",G102&lt;&gt;""),VLOOKUP(F102,通所リハビリテーション費!$A$34:$B$38,2,0),0)</f>
        <v>0</v>
      </c>
      <c r="I102" s="42">
        <f t="shared" si="14"/>
        <v>0</v>
      </c>
      <c r="J102" s="42">
        <f t="shared" si="15"/>
        <v>0</v>
      </c>
    </row>
    <row r="103" spans="1:10" ht="20.100000000000001" customHeight="1" x14ac:dyDescent="0.4">
      <c r="A103" s="49"/>
      <c r="B103" s="49"/>
      <c r="C103" s="49"/>
      <c r="D103" s="49"/>
      <c r="E103" s="49"/>
      <c r="F103" s="49"/>
      <c r="G103" s="50"/>
      <c r="H103" s="42">
        <f>IF(AND(A103&lt;&gt;"",B103&lt;&gt;"",C103&lt;&gt;"",D103&lt;&gt;"",E103&lt;&gt;"",F103&lt;&gt;"",G103&lt;&gt;""),VLOOKUP(F103,通所リハビリテーション費!$A$34:$B$38,2,0),0)</f>
        <v>0</v>
      </c>
      <c r="I103" s="42">
        <f t="shared" si="14"/>
        <v>0</v>
      </c>
      <c r="J103" s="42">
        <f t="shared" si="15"/>
        <v>0</v>
      </c>
    </row>
    <row r="104" spans="1:10" ht="20.100000000000001" customHeight="1" x14ac:dyDescent="0.4">
      <c r="A104" s="49"/>
      <c r="B104" s="49"/>
      <c r="C104" s="49"/>
      <c r="D104" s="49"/>
      <c r="E104" s="49"/>
      <c r="F104" s="49"/>
      <c r="G104" s="50"/>
      <c r="H104" s="42">
        <f>IF(AND(A104&lt;&gt;"",B104&lt;&gt;"",C104&lt;&gt;"",D104&lt;&gt;"",E104&lt;&gt;"",F104&lt;&gt;"",G104&lt;&gt;""),VLOOKUP(F104,通所リハビリテーション費!$A$34:$B$38,2,0),0)</f>
        <v>0</v>
      </c>
      <c r="I104" s="42">
        <f t="shared" si="14"/>
        <v>0</v>
      </c>
      <c r="J104" s="42">
        <f t="shared" si="15"/>
        <v>0</v>
      </c>
    </row>
    <row r="105" spans="1:10" ht="20.100000000000001" customHeight="1" x14ac:dyDescent="0.4">
      <c r="A105" s="49"/>
      <c r="B105" s="49"/>
      <c r="C105" s="49"/>
      <c r="D105" s="49"/>
      <c r="E105" s="49"/>
      <c r="F105" s="49"/>
      <c r="G105" s="50"/>
      <c r="H105" s="42">
        <f>IF(AND(A105&lt;&gt;"",B105&lt;&gt;"",C105&lt;&gt;"",D105&lt;&gt;"",E105&lt;&gt;"",F105&lt;&gt;"",G105&lt;&gt;""),VLOOKUP(F105,通所リハビリテーション費!$A$34:$B$38,2,0),0)</f>
        <v>0</v>
      </c>
      <c r="I105" s="42">
        <f t="shared" si="14"/>
        <v>0</v>
      </c>
      <c r="J105" s="42">
        <f t="shared" si="15"/>
        <v>0</v>
      </c>
    </row>
    <row r="106" spans="1:10" ht="20.100000000000001" customHeight="1" x14ac:dyDescent="0.4">
      <c r="A106" s="49"/>
      <c r="B106" s="49"/>
      <c r="C106" s="49"/>
      <c r="D106" s="49"/>
      <c r="E106" s="49"/>
      <c r="F106" s="49"/>
      <c r="G106" s="50"/>
      <c r="H106" s="42">
        <f>IF(AND(A106&lt;&gt;"",B106&lt;&gt;"",C106&lt;&gt;"",D106&lt;&gt;"",E106&lt;&gt;"",F106&lt;&gt;"",G106&lt;&gt;""),VLOOKUP(F106,通所リハビリテーション費!$A$34:$B$38,2,0),0)</f>
        <v>0</v>
      </c>
      <c r="I106" s="42">
        <f t="shared" si="14"/>
        <v>0</v>
      </c>
      <c r="J106" s="42">
        <f t="shared" si="15"/>
        <v>0</v>
      </c>
    </row>
    <row r="107" spans="1:10" ht="20.100000000000001" customHeight="1" x14ac:dyDescent="0.4">
      <c r="A107" s="49"/>
      <c r="B107" s="49"/>
      <c r="C107" s="49"/>
      <c r="D107" s="49"/>
      <c r="E107" s="49"/>
      <c r="F107" s="49"/>
      <c r="G107" s="50"/>
      <c r="H107" s="42">
        <f>IF(AND(A107&lt;&gt;"",B107&lt;&gt;"",C107&lt;&gt;"",D107&lt;&gt;"",E107&lt;&gt;"",F107&lt;&gt;"",G107&lt;&gt;""),VLOOKUP(F107,通所リハビリテーション費!$A$34:$B$38,2,0),0)</f>
        <v>0</v>
      </c>
      <c r="I107" s="42">
        <f t="shared" si="14"/>
        <v>0</v>
      </c>
      <c r="J107" s="42">
        <f t="shared" si="15"/>
        <v>0</v>
      </c>
    </row>
    <row r="108" spans="1:10" ht="20.100000000000001" customHeight="1" x14ac:dyDescent="0.4">
      <c r="A108" s="49"/>
      <c r="B108" s="49"/>
      <c r="C108" s="49"/>
      <c r="D108" s="49"/>
      <c r="E108" s="49"/>
      <c r="F108" s="49"/>
      <c r="G108" s="50"/>
      <c r="H108" s="42">
        <f>IF(AND(A108&lt;&gt;"",B108&lt;&gt;"",C108&lt;&gt;"",D108&lt;&gt;"",E108&lt;&gt;"",F108&lt;&gt;"",G108&lt;&gt;""),VLOOKUP(F108,通所リハビリテーション費!$A$34:$B$38,2,0),0)</f>
        <v>0</v>
      </c>
      <c r="I108" s="42">
        <f t="shared" si="14"/>
        <v>0</v>
      </c>
      <c r="J108" s="42">
        <f t="shared" si="15"/>
        <v>0</v>
      </c>
    </row>
    <row r="109" spans="1:10" ht="20.100000000000001" customHeight="1" x14ac:dyDescent="0.4">
      <c r="A109" s="49"/>
      <c r="B109" s="49"/>
      <c r="C109" s="49"/>
      <c r="D109" s="49"/>
      <c r="E109" s="49"/>
      <c r="F109" s="49"/>
      <c r="G109" s="50"/>
      <c r="H109" s="42">
        <f>IF(AND(A109&lt;&gt;"",B109&lt;&gt;"",C109&lt;&gt;"",D109&lt;&gt;"",E109&lt;&gt;"",F109&lt;&gt;"",G109&lt;&gt;""),VLOOKUP(F109,通所リハビリテーション費!$A$34:$B$38,2,0),0)</f>
        <v>0</v>
      </c>
      <c r="I109" s="42">
        <f t="shared" si="14"/>
        <v>0</v>
      </c>
      <c r="J109" s="42">
        <f t="shared" si="15"/>
        <v>0</v>
      </c>
    </row>
    <row r="110" spans="1:10" ht="20.100000000000001" customHeight="1" x14ac:dyDescent="0.4">
      <c r="A110" s="49"/>
      <c r="B110" s="49"/>
      <c r="C110" s="49"/>
      <c r="D110" s="49"/>
      <c r="E110" s="49"/>
      <c r="F110" s="49"/>
      <c r="G110" s="50"/>
      <c r="H110" s="42">
        <f>IF(AND(A110&lt;&gt;"",B110&lt;&gt;"",C110&lt;&gt;"",D110&lt;&gt;"",E110&lt;&gt;"",F110&lt;&gt;"",G110&lt;&gt;""),VLOOKUP(F110,通所リハビリテーション費!$A$34:$B$38,2,0),0)</f>
        <v>0</v>
      </c>
      <c r="I110" s="42">
        <f t="shared" si="14"/>
        <v>0</v>
      </c>
      <c r="J110" s="42">
        <f t="shared" si="15"/>
        <v>0</v>
      </c>
    </row>
    <row r="111" spans="1:10" ht="20.100000000000001" customHeight="1" x14ac:dyDescent="0.4">
      <c r="A111" s="49"/>
      <c r="B111" s="49"/>
      <c r="C111" s="49"/>
      <c r="D111" s="49"/>
      <c r="E111" s="49"/>
      <c r="F111" s="49"/>
      <c r="G111" s="50"/>
      <c r="H111" s="42">
        <f>IF(AND(A111&lt;&gt;"",B111&lt;&gt;"",C111&lt;&gt;"",D111&lt;&gt;"",E111&lt;&gt;"",F111&lt;&gt;"",G111&lt;&gt;""),VLOOKUP(F111,通所リハビリテーション費!$A$34:$B$38,2,0),0)</f>
        <v>0</v>
      </c>
      <c r="I111" s="42">
        <f t="shared" si="14"/>
        <v>0</v>
      </c>
      <c r="J111" s="42">
        <f t="shared" si="15"/>
        <v>0</v>
      </c>
    </row>
    <row r="112" spans="1:10" ht="20.100000000000001" customHeight="1" x14ac:dyDescent="0.4">
      <c r="A112" s="49"/>
      <c r="B112" s="49"/>
      <c r="C112" s="49"/>
      <c r="D112" s="49"/>
      <c r="E112" s="49"/>
      <c r="F112" s="49"/>
      <c r="G112" s="50"/>
      <c r="H112" s="42">
        <f>IF(AND(A112&lt;&gt;"",B112&lt;&gt;"",C112&lt;&gt;"",D112&lt;&gt;"",E112&lt;&gt;"",F112&lt;&gt;"",G112&lt;&gt;""),VLOOKUP(F112,通所リハビリテーション費!$A$34:$B$38,2,0),0)</f>
        <v>0</v>
      </c>
      <c r="I112" s="42">
        <f t="shared" si="14"/>
        <v>0</v>
      </c>
      <c r="J112" s="42">
        <f t="shared" si="15"/>
        <v>0</v>
      </c>
    </row>
    <row r="113" spans="1:20" ht="20.100000000000001" customHeight="1" x14ac:dyDescent="0.4">
      <c r="A113" s="49"/>
      <c r="B113" s="49"/>
      <c r="C113" s="49"/>
      <c r="D113" s="49"/>
      <c r="E113" s="49"/>
      <c r="F113" s="49"/>
      <c r="G113" s="50"/>
      <c r="H113" s="42">
        <f>IF(AND(A113&lt;&gt;"",B113&lt;&gt;"",C113&lt;&gt;"",D113&lt;&gt;"",E113&lt;&gt;"",F113&lt;&gt;"",G113&lt;&gt;""),VLOOKUP(F113,通所リハビリテーション費!$A$34:$B$38,2,0),0)</f>
        <v>0</v>
      </c>
      <c r="I113" s="42">
        <f t="shared" si="14"/>
        <v>0</v>
      </c>
      <c r="J113" s="42">
        <f t="shared" si="15"/>
        <v>0</v>
      </c>
    </row>
    <row r="114" spans="1:20" ht="20.100000000000001" customHeight="1" x14ac:dyDescent="0.4">
      <c r="A114" s="49"/>
      <c r="B114" s="49"/>
      <c r="C114" s="49"/>
      <c r="D114" s="49"/>
      <c r="E114" s="49"/>
      <c r="F114" s="49"/>
      <c r="G114" s="50"/>
      <c r="H114" s="42">
        <f>IF(AND(A114&lt;&gt;"",B114&lt;&gt;"",C114&lt;&gt;"",D114&lt;&gt;"",E114&lt;&gt;"",F114&lt;&gt;"",G114&lt;&gt;""),VLOOKUP(F114,通所リハビリテーション費!$A$34:$B$38,2,0),0)</f>
        <v>0</v>
      </c>
      <c r="I114" s="42">
        <f t="shared" si="14"/>
        <v>0</v>
      </c>
      <c r="J114" s="42">
        <f t="shared" si="15"/>
        <v>0</v>
      </c>
    </row>
    <row r="115" spans="1:20" ht="20.100000000000001" customHeight="1" x14ac:dyDescent="0.4">
      <c r="A115" s="49"/>
      <c r="B115" s="49"/>
      <c r="C115" s="49"/>
      <c r="D115" s="49"/>
      <c r="E115" s="49"/>
      <c r="F115" s="49"/>
      <c r="G115" s="50"/>
      <c r="H115" s="42">
        <f>IF(AND(A115&lt;&gt;"",B115&lt;&gt;"",C115&lt;&gt;"",D115&lt;&gt;"",E115&lt;&gt;"",F115&lt;&gt;"",G115&lt;&gt;""),VLOOKUP(F115,通所リハビリテーション費!$A$34:$B$38,2,0),0)</f>
        <v>0</v>
      </c>
      <c r="I115" s="42">
        <f t="shared" si="14"/>
        <v>0</v>
      </c>
      <c r="J115" s="42">
        <f t="shared" si="15"/>
        <v>0</v>
      </c>
    </row>
    <row r="116" spans="1:20" ht="20.100000000000001" customHeight="1" x14ac:dyDescent="0.4">
      <c r="A116" s="49"/>
      <c r="B116" s="49"/>
      <c r="C116" s="49"/>
      <c r="D116" s="49"/>
      <c r="E116" s="49"/>
      <c r="F116" s="49"/>
      <c r="G116" s="50"/>
      <c r="H116" s="42">
        <f>IF(AND(A116&lt;&gt;"",B116&lt;&gt;"",C116&lt;&gt;"",D116&lt;&gt;"",E116&lt;&gt;"",F116&lt;&gt;"",G116&lt;&gt;""),VLOOKUP(F116,通所リハビリテーション費!$A$34:$B$38,2,0),0)</f>
        <v>0</v>
      </c>
      <c r="I116" s="42">
        <f t="shared" si="14"/>
        <v>0</v>
      </c>
      <c r="J116" s="42">
        <f t="shared" si="15"/>
        <v>0</v>
      </c>
      <c r="T116" s="44"/>
    </row>
    <row r="117" spans="1:20" ht="20.100000000000001" customHeight="1" x14ac:dyDescent="0.4">
      <c r="A117" s="49"/>
      <c r="B117" s="49"/>
      <c r="C117" s="49"/>
      <c r="D117" s="49"/>
      <c r="E117" s="49"/>
      <c r="F117" s="49"/>
      <c r="G117" s="50"/>
      <c r="H117" s="42">
        <f>IF(AND(A117&lt;&gt;"",B117&lt;&gt;"",C117&lt;&gt;"",D117&lt;&gt;"",E117&lt;&gt;"",F117&lt;&gt;"",G117&lt;&gt;""),VLOOKUP(F117,通所リハビリテーション費!$A$34:$B$38,2,0),0)</f>
        <v>0</v>
      </c>
      <c r="I117" s="42">
        <f t="shared" si="14"/>
        <v>0</v>
      </c>
      <c r="J117" s="42">
        <f t="shared" si="15"/>
        <v>0</v>
      </c>
    </row>
    <row r="118" spans="1:20" ht="20.100000000000001" customHeight="1" x14ac:dyDescent="0.4">
      <c r="A118" s="110" t="s">
        <v>38</v>
      </c>
      <c r="B118" s="111"/>
      <c r="C118" s="111"/>
      <c r="D118" s="111"/>
      <c r="E118" s="111"/>
      <c r="F118" s="112"/>
      <c r="G118" s="43">
        <f>SUMIF(G88:G117,"&lt;&gt;#N/A")</f>
        <v>0</v>
      </c>
      <c r="H118" s="43">
        <f t="shared" ref="H118:J118" si="16">SUMIF(H88:H117,"&lt;&gt;#N/A")</f>
        <v>0</v>
      </c>
      <c r="I118" s="43">
        <f t="shared" si="16"/>
        <v>0</v>
      </c>
      <c r="J118" s="43">
        <f t="shared" si="16"/>
        <v>0</v>
      </c>
    </row>
    <row r="119" spans="1:20" ht="19.899999999999999" customHeight="1" x14ac:dyDescent="0.4">
      <c r="A119" s="24"/>
      <c r="B119" s="24"/>
      <c r="C119" s="24"/>
      <c r="D119" s="24"/>
      <c r="E119" s="24"/>
      <c r="F119" s="24"/>
      <c r="G119" s="25"/>
      <c r="H119" s="25"/>
      <c r="I119" s="25"/>
      <c r="J119" s="25"/>
    </row>
    <row r="120" spans="1:20" ht="30" customHeight="1" x14ac:dyDescent="0.4">
      <c r="A120" s="40" t="s">
        <v>41</v>
      </c>
    </row>
    <row r="121" spans="1:20" ht="42.95" customHeight="1" x14ac:dyDescent="0.4">
      <c r="A121" s="28" t="s">
        <v>49</v>
      </c>
      <c r="B121" s="28" t="s">
        <v>51</v>
      </c>
      <c r="C121" s="28" t="s">
        <v>32</v>
      </c>
      <c r="D121" s="41" t="s">
        <v>162</v>
      </c>
      <c r="E121" s="41" t="s">
        <v>163</v>
      </c>
      <c r="F121" s="28" t="s">
        <v>33</v>
      </c>
      <c r="G121" s="41" t="s">
        <v>34</v>
      </c>
      <c r="H121" s="41" t="s">
        <v>35</v>
      </c>
      <c r="I121" s="41" t="s">
        <v>113</v>
      </c>
      <c r="J121" s="41" t="s">
        <v>114</v>
      </c>
    </row>
    <row r="122" spans="1:20" ht="20.100000000000001" customHeight="1" x14ac:dyDescent="0.4">
      <c r="A122" s="49"/>
      <c r="B122" s="49"/>
      <c r="C122" s="49"/>
      <c r="D122" s="49"/>
      <c r="E122" s="49"/>
      <c r="F122" s="49"/>
      <c r="G122" s="50"/>
      <c r="H122" s="42">
        <f>IF(AND(A122&lt;&gt;"",B122&lt;&gt;"",C122&lt;&gt;"",D122&lt;&gt;"",E122&lt;&gt;"",F122&lt;&gt;"",G122&lt;&gt;""),VLOOKUP(F122,通所リハビリテーション費!$A$41:$B$45,2,0),0)</f>
        <v>0</v>
      </c>
      <c r="I122" s="42">
        <f>(H122*G122)*0.1*10</f>
        <v>0</v>
      </c>
      <c r="J122" s="42">
        <f>I122*12</f>
        <v>0</v>
      </c>
    </row>
    <row r="123" spans="1:20" ht="20.100000000000001" customHeight="1" x14ac:dyDescent="0.4">
      <c r="A123" s="49"/>
      <c r="B123" s="49"/>
      <c r="C123" s="49"/>
      <c r="D123" s="49"/>
      <c r="E123" s="49"/>
      <c r="F123" s="49"/>
      <c r="G123" s="50"/>
      <c r="H123" s="42">
        <f>IF(AND(A123&lt;&gt;"",B123&lt;&gt;"",C123&lt;&gt;"",D123&lt;&gt;"",E123&lt;&gt;"",F123&lt;&gt;"",G123&lt;&gt;""),VLOOKUP(F123,通所リハビリテーション費!$A$41:$B$45,2,0),0)</f>
        <v>0</v>
      </c>
      <c r="I123" s="42">
        <f t="shared" ref="I123:I127" si="17">(H123*G123)*0.1*10</f>
        <v>0</v>
      </c>
      <c r="J123" s="42">
        <f t="shared" ref="J123:J127" si="18">I123*12</f>
        <v>0</v>
      </c>
    </row>
    <row r="124" spans="1:20" ht="20.100000000000001" customHeight="1" x14ac:dyDescent="0.4">
      <c r="A124" s="49"/>
      <c r="B124" s="49"/>
      <c r="C124" s="49"/>
      <c r="D124" s="49"/>
      <c r="E124" s="49"/>
      <c r="F124" s="49"/>
      <c r="G124" s="50"/>
      <c r="H124" s="42">
        <f>IF(AND(A124&lt;&gt;"",B124&lt;&gt;"",C124&lt;&gt;"",D124&lt;&gt;"",E124&lt;&gt;"",F124&lt;&gt;"",G124&lt;&gt;""),VLOOKUP(F124,通所リハビリテーション費!$A$41:$B$45,2,0),0)</f>
        <v>0</v>
      </c>
      <c r="I124" s="42">
        <f t="shared" si="17"/>
        <v>0</v>
      </c>
      <c r="J124" s="42">
        <f t="shared" si="18"/>
        <v>0</v>
      </c>
    </row>
    <row r="125" spans="1:20" ht="20.100000000000001" customHeight="1" x14ac:dyDescent="0.4">
      <c r="A125" s="49"/>
      <c r="B125" s="49"/>
      <c r="C125" s="49"/>
      <c r="D125" s="49"/>
      <c r="E125" s="49"/>
      <c r="F125" s="49"/>
      <c r="G125" s="50"/>
      <c r="H125" s="42">
        <f>IF(AND(A125&lt;&gt;"",B125&lt;&gt;"",C125&lt;&gt;"",D125&lt;&gt;"",E125&lt;&gt;"",F125&lt;&gt;"",G125&lt;&gt;""),VLOOKUP(F125,通所リハビリテーション費!$A$41:$B$45,2,0),0)</f>
        <v>0</v>
      </c>
      <c r="I125" s="42">
        <f t="shared" si="17"/>
        <v>0</v>
      </c>
      <c r="J125" s="42">
        <f t="shared" si="18"/>
        <v>0</v>
      </c>
    </row>
    <row r="126" spans="1:20" ht="20.100000000000001" customHeight="1" x14ac:dyDescent="0.4">
      <c r="A126" s="49"/>
      <c r="B126" s="49"/>
      <c r="C126" s="49"/>
      <c r="D126" s="49"/>
      <c r="E126" s="49"/>
      <c r="F126" s="49"/>
      <c r="G126" s="50"/>
      <c r="H126" s="42">
        <f>IF(AND(A126&lt;&gt;"",B126&lt;&gt;"",C126&lt;&gt;"",D126&lt;&gt;"",E126&lt;&gt;"",F126&lt;&gt;"",G126&lt;&gt;""),VLOOKUP(F126,通所リハビリテーション費!$A$41:$B$45,2,0),0)</f>
        <v>0</v>
      </c>
      <c r="I126" s="42">
        <f t="shared" si="17"/>
        <v>0</v>
      </c>
      <c r="J126" s="42">
        <f t="shared" si="18"/>
        <v>0</v>
      </c>
    </row>
    <row r="127" spans="1:20" ht="20.100000000000001" customHeight="1" x14ac:dyDescent="0.4">
      <c r="A127" s="49"/>
      <c r="B127" s="49"/>
      <c r="C127" s="49"/>
      <c r="D127" s="49"/>
      <c r="E127" s="49"/>
      <c r="F127" s="49"/>
      <c r="G127" s="50"/>
      <c r="H127" s="42">
        <f>IF(AND(A127&lt;&gt;"",B127&lt;&gt;"",C127&lt;&gt;"",D127&lt;&gt;"",E127&lt;&gt;"",F127&lt;&gt;"",G127&lt;&gt;""),VLOOKUP(F127,通所リハビリテーション費!$A$41:$B$45,2,0),0)</f>
        <v>0</v>
      </c>
      <c r="I127" s="42">
        <f t="shared" si="17"/>
        <v>0</v>
      </c>
      <c r="J127" s="42">
        <f t="shared" si="18"/>
        <v>0</v>
      </c>
    </row>
    <row r="128" spans="1:20" ht="20.100000000000001" customHeight="1" x14ac:dyDescent="0.4">
      <c r="A128" s="49"/>
      <c r="B128" s="49"/>
      <c r="C128" s="49"/>
      <c r="D128" s="49"/>
      <c r="E128" s="49"/>
      <c r="F128" s="49"/>
      <c r="G128" s="50"/>
      <c r="H128" s="42">
        <f>IF(AND(A128&lt;&gt;"",B128&lt;&gt;"",C128&lt;&gt;"",D128&lt;&gt;"",E128&lt;&gt;"",F128&lt;&gt;"",G128&lt;&gt;""),VLOOKUP(F128,通所リハビリテーション費!$A$41:$B$45,2,0),0)</f>
        <v>0</v>
      </c>
      <c r="I128" s="42">
        <f t="shared" ref="I128:I151" si="19">(H128*G128)*0.1*10</f>
        <v>0</v>
      </c>
      <c r="J128" s="42">
        <f t="shared" ref="J128:J151" si="20">I128*12</f>
        <v>0</v>
      </c>
    </row>
    <row r="129" spans="1:10" ht="20.100000000000001" customHeight="1" x14ac:dyDescent="0.4">
      <c r="A129" s="49"/>
      <c r="B129" s="49"/>
      <c r="C129" s="49"/>
      <c r="D129" s="49"/>
      <c r="E129" s="49"/>
      <c r="F129" s="49"/>
      <c r="G129" s="50"/>
      <c r="H129" s="42">
        <f>IF(AND(A129&lt;&gt;"",B129&lt;&gt;"",C129&lt;&gt;"",D129&lt;&gt;"",E129&lt;&gt;"",F129&lt;&gt;"",G129&lt;&gt;""),VLOOKUP(F129,通所リハビリテーション費!$A$41:$B$45,2,0),0)</f>
        <v>0</v>
      </c>
      <c r="I129" s="42">
        <f t="shared" si="19"/>
        <v>0</v>
      </c>
      <c r="J129" s="42">
        <f t="shared" si="20"/>
        <v>0</v>
      </c>
    </row>
    <row r="130" spans="1:10" ht="20.100000000000001" customHeight="1" x14ac:dyDescent="0.4">
      <c r="A130" s="49"/>
      <c r="B130" s="49"/>
      <c r="C130" s="49"/>
      <c r="D130" s="49"/>
      <c r="E130" s="49"/>
      <c r="F130" s="49"/>
      <c r="G130" s="50"/>
      <c r="H130" s="42">
        <f>IF(AND(A130&lt;&gt;"",B130&lt;&gt;"",C130&lt;&gt;"",D130&lt;&gt;"",E130&lt;&gt;"",F130&lt;&gt;"",G130&lt;&gt;""),VLOOKUP(F130,通所リハビリテーション費!$A$41:$B$45,2,0),0)</f>
        <v>0</v>
      </c>
      <c r="I130" s="42">
        <f t="shared" si="19"/>
        <v>0</v>
      </c>
      <c r="J130" s="42">
        <f t="shared" si="20"/>
        <v>0</v>
      </c>
    </row>
    <row r="131" spans="1:10" ht="20.100000000000001" customHeight="1" x14ac:dyDescent="0.4">
      <c r="A131" s="49"/>
      <c r="B131" s="49"/>
      <c r="C131" s="49"/>
      <c r="D131" s="49"/>
      <c r="E131" s="49"/>
      <c r="F131" s="49"/>
      <c r="G131" s="50"/>
      <c r="H131" s="42">
        <f>IF(AND(A131&lt;&gt;"",B131&lt;&gt;"",C131&lt;&gt;"",D131&lt;&gt;"",E131&lt;&gt;"",F131&lt;&gt;"",G131&lt;&gt;""),VLOOKUP(F131,通所リハビリテーション費!$A$41:$B$45,2,0),0)</f>
        <v>0</v>
      </c>
      <c r="I131" s="42">
        <f t="shared" si="19"/>
        <v>0</v>
      </c>
      <c r="J131" s="42">
        <f t="shared" si="20"/>
        <v>0</v>
      </c>
    </row>
    <row r="132" spans="1:10" ht="20.100000000000001" customHeight="1" x14ac:dyDescent="0.4">
      <c r="A132" s="49"/>
      <c r="B132" s="49"/>
      <c r="C132" s="49"/>
      <c r="D132" s="49"/>
      <c r="E132" s="49"/>
      <c r="F132" s="49"/>
      <c r="G132" s="50"/>
      <c r="H132" s="42">
        <f>IF(AND(A132&lt;&gt;"",B132&lt;&gt;"",C132&lt;&gt;"",D132&lt;&gt;"",E132&lt;&gt;"",F132&lt;&gt;"",G132&lt;&gt;""),VLOOKUP(F132,通所リハビリテーション費!$A$41:$B$45,2,0),0)</f>
        <v>0</v>
      </c>
      <c r="I132" s="42">
        <f t="shared" si="19"/>
        <v>0</v>
      </c>
      <c r="J132" s="42">
        <f t="shared" si="20"/>
        <v>0</v>
      </c>
    </row>
    <row r="133" spans="1:10" ht="20.100000000000001" customHeight="1" x14ac:dyDescent="0.4">
      <c r="A133" s="49"/>
      <c r="B133" s="49"/>
      <c r="C133" s="49"/>
      <c r="D133" s="49"/>
      <c r="E133" s="49"/>
      <c r="F133" s="49"/>
      <c r="G133" s="50"/>
      <c r="H133" s="42">
        <f>IF(AND(A133&lt;&gt;"",B133&lt;&gt;"",C133&lt;&gt;"",D133&lt;&gt;"",E133&lt;&gt;"",F133&lt;&gt;"",G133&lt;&gt;""),VLOOKUP(F133,通所リハビリテーション費!$A$41:$B$45,2,0),0)</f>
        <v>0</v>
      </c>
      <c r="I133" s="42">
        <f t="shared" si="19"/>
        <v>0</v>
      </c>
      <c r="J133" s="42">
        <f t="shared" si="20"/>
        <v>0</v>
      </c>
    </row>
    <row r="134" spans="1:10" ht="20.100000000000001" customHeight="1" x14ac:dyDescent="0.4">
      <c r="A134" s="49"/>
      <c r="B134" s="49"/>
      <c r="C134" s="49"/>
      <c r="D134" s="49"/>
      <c r="E134" s="49"/>
      <c r="F134" s="49"/>
      <c r="G134" s="50"/>
      <c r="H134" s="42">
        <f>IF(AND(A134&lt;&gt;"",B134&lt;&gt;"",C134&lt;&gt;"",D134&lt;&gt;"",E134&lt;&gt;"",F134&lt;&gt;"",G134&lt;&gt;""),VLOOKUP(F134,通所リハビリテーション費!$A$41:$B$45,2,0),0)</f>
        <v>0</v>
      </c>
      <c r="I134" s="42">
        <f t="shared" si="19"/>
        <v>0</v>
      </c>
      <c r="J134" s="42">
        <f t="shared" si="20"/>
        <v>0</v>
      </c>
    </row>
    <row r="135" spans="1:10" ht="20.100000000000001" customHeight="1" x14ac:dyDescent="0.4">
      <c r="A135" s="49"/>
      <c r="B135" s="49"/>
      <c r="C135" s="49"/>
      <c r="D135" s="49"/>
      <c r="E135" s="49"/>
      <c r="F135" s="49"/>
      <c r="G135" s="50"/>
      <c r="H135" s="42">
        <f>IF(AND(A135&lt;&gt;"",B135&lt;&gt;"",C135&lt;&gt;"",D135&lt;&gt;"",E135&lt;&gt;"",F135&lt;&gt;"",G135&lt;&gt;""),VLOOKUP(F135,通所リハビリテーション費!$A$41:$B$45,2,0),0)</f>
        <v>0</v>
      </c>
      <c r="I135" s="42">
        <f t="shared" si="19"/>
        <v>0</v>
      </c>
      <c r="J135" s="42">
        <f t="shared" si="20"/>
        <v>0</v>
      </c>
    </row>
    <row r="136" spans="1:10" ht="20.100000000000001" customHeight="1" x14ac:dyDescent="0.4">
      <c r="A136" s="49"/>
      <c r="B136" s="49"/>
      <c r="C136" s="49"/>
      <c r="D136" s="49"/>
      <c r="E136" s="49"/>
      <c r="F136" s="49"/>
      <c r="G136" s="50"/>
      <c r="H136" s="42">
        <f>IF(AND(A136&lt;&gt;"",B136&lt;&gt;"",C136&lt;&gt;"",D136&lt;&gt;"",E136&lt;&gt;"",F136&lt;&gt;"",G136&lt;&gt;""),VLOOKUP(F136,通所リハビリテーション費!$A$41:$B$45,2,0),0)</f>
        <v>0</v>
      </c>
      <c r="I136" s="42">
        <f t="shared" si="19"/>
        <v>0</v>
      </c>
      <c r="J136" s="42">
        <f t="shared" si="20"/>
        <v>0</v>
      </c>
    </row>
    <row r="137" spans="1:10" ht="20.100000000000001" customHeight="1" x14ac:dyDescent="0.4">
      <c r="A137" s="49"/>
      <c r="B137" s="49"/>
      <c r="C137" s="49"/>
      <c r="D137" s="49"/>
      <c r="E137" s="49"/>
      <c r="F137" s="49"/>
      <c r="G137" s="50"/>
      <c r="H137" s="42">
        <f>IF(AND(A137&lt;&gt;"",B137&lt;&gt;"",C137&lt;&gt;"",D137&lt;&gt;"",E137&lt;&gt;"",F137&lt;&gt;"",G137&lt;&gt;""),VLOOKUP(F137,通所リハビリテーション費!$A$41:$B$45,2,0),0)</f>
        <v>0</v>
      </c>
      <c r="I137" s="42">
        <f t="shared" si="19"/>
        <v>0</v>
      </c>
      <c r="J137" s="42">
        <f t="shared" si="20"/>
        <v>0</v>
      </c>
    </row>
    <row r="138" spans="1:10" ht="20.100000000000001" customHeight="1" x14ac:dyDescent="0.4">
      <c r="A138" s="49"/>
      <c r="B138" s="49"/>
      <c r="C138" s="49"/>
      <c r="D138" s="49"/>
      <c r="E138" s="49"/>
      <c r="F138" s="49"/>
      <c r="G138" s="50"/>
      <c r="H138" s="42">
        <f>IF(AND(A138&lt;&gt;"",B138&lt;&gt;"",C138&lt;&gt;"",D138&lt;&gt;"",E138&lt;&gt;"",F138&lt;&gt;"",G138&lt;&gt;""),VLOOKUP(F138,通所リハビリテーション費!$A$41:$B$45,2,0),0)</f>
        <v>0</v>
      </c>
      <c r="I138" s="42">
        <f t="shared" si="19"/>
        <v>0</v>
      </c>
      <c r="J138" s="42">
        <f t="shared" si="20"/>
        <v>0</v>
      </c>
    </row>
    <row r="139" spans="1:10" ht="20.100000000000001" customHeight="1" x14ac:dyDescent="0.4">
      <c r="A139" s="49"/>
      <c r="B139" s="49"/>
      <c r="C139" s="49"/>
      <c r="D139" s="49"/>
      <c r="E139" s="49"/>
      <c r="F139" s="49"/>
      <c r="G139" s="50"/>
      <c r="H139" s="42">
        <f>IF(AND(A139&lt;&gt;"",B139&lt;&gt;"",C139&lt;&gt;"",D139&lt;&gt;"",E139&lt;&gt;"",F139&lt;&gt;"",G139&lt;&gt;""),VLOOKUP(F139,通所リハビリテーション費!$A$41:$B$45,2,0),0)</f>
        <v>0</v>
      </c>
      <c r="I139" s="42">
        <f t="shared" si="19"/>
        <v>0</v>
      </c>
      <c r="J139" s="42">
        <f t="shared" si="20"/>
        <v>0</v>
      </c>
    </row>
    <row r="140" spans="1:10" ht="20.100000000000001" customHeight="1" x14ac:dyDescent="0.4">
      <c r="A140" s="49"/>
      <c r="B140" s="49"/>
      <c r="C140" s="49"/>
      <c r="D140" s="49"/>
      <c r="E140" s="49"/>
      <c r="F140" s="49"/>
      <c r="G140" s="50"/>
      <c r="H140" s="42">
        <f>IF(AND(A140&lt;&gt;"",B140&lt;&gt;"",C140&lt;&gt;"",D140&lt;&gt;"",E140&lt;&gt;"",F140&lt;&gt;"",G140&lt;&gt;""),VLOOKUP(F140,通所リハビリテーション費!$A$41:$B$45,2,0),0)</f>
        <v>0</v>
      </c>
      <c r="I140" s="42">
        <f t="shared" si="19"/>
        <v>0</v>
      </c>
      <c r="J140" s="42">
        <f t="shared" si="20"/>
        <v>0</v>
      </c>
    </row>
    <row r="141" spans="1:10" ht="20.100000000000001" customHeight="1" x14ac:dyDescent="0.4">
      <c r="A141" s="49"/>
      <c r="B141" s="49"/>
      <c r="C141" s="49"/>
      <c r="D141" s="49"/>
      <c r="E141" s="49"/>
      <c r="F141" s="49"/>
      <c r="G141" s="50"/>
      <c r="H141" s="42">
        <f>IF(AND(A141&lt;&gt;"",B141&lt;&gt;"",C141&lt;&gt;"",D141&lt;&gt;"",E141&lt;&gt;"",F141&lt;&gt;"",G141&lt;&gt;""),VLOOKUP(F141,通所リハビリテーション費!$A$41:$B$45,2,0),0)</f>
        <v>0</v>
      </c>
      <c r="I141" s="42">
        <f t="shared" si="19"/>
        <v>0</v>
      </c>
      <c r="J141" s="42">
        <f t="shared" si="20"/>
        <v>0</v>
      </c>
    </row>
    <row r="142" spans="1:10" ht="20.100000000000001" customHeight="1" x14ac:dyDescent="0.4">
      <c r="A142" s="49"/>
      <c r="B142" s="49"/>
      <c r="C142" s="49"/>
      <c r="D142" s="49"/>
      <c r="E142" s="49"/>
      <c r="F142" s="49"/>
      <c r="G142" s="50"/>
      <c r="H142" s="42">
        <f>IF(AND(A142&lt;&gt;"",B142&lt;&gt;"",C142&lt;&gt;"",D142&lt;&gt;"",E142&lt;&gt;"",F142&lt;&gt;"",G142&lt;&gt;""),VLOOKUP(F142,通所リハビリテーション費!$A$41:$B$45,2,0),0)</f>
        <v>0</v>
      </c>
      <c r="I142" s="42">
        <f t="shared" si="19"/>
        <v>0</v>
      </c>
      <c r="J142" s="42">
        <f t="shared" si="20"/>
        <v>0</v>
      </c>
    </row>
    <row r="143" spans="1:10" ht="20.100000000000001" customHeight="1" x14ac:dyDescent="0.4">
      <c r="A143" s="49"/>
      <c r="B143" s="49"/>
      <c r="C143" s="49"/>
      <c r="D143" s="49"/>
      <c r="E143" s="49"/>
      <c r="F143" s="49"/>
      <c r="G143" s="50"/>
      <c r="H143" s="42">
        <f>IF(AND(A143&lt;&gt;"",B143&lt;&gt;"",C143&lt;&gt;"",D143&lt;&gt;"",E143&lt;&gt;"",F143&lt;&gt;"",G143&lt;&gt;""),VLOOKUP(F143,通所リハビリテーション費!$A$41:$B$45,2,0),0)</f>
        <v>0</v>
      </c>
      <c r="I143" s="42">
        <f t="shared" si="19"/>
        <v>0</v>
      </c>
      <c r="J143" s="42">
        <f t="shared" si="20"/>
        <v>0</v>
      </c>
    </row>
    <row r="144" spans="1:10" ht="20.100000000000001" customHeight="1" x14ac:dyDescent="0.4">
      <c r="A144" s="49"/>
      <c r="B144" s="49"/>
      <c r="C144" s="49"/>
      <c r="D144" s="49"/>
      <c r="E144" s="49"/>
      <c r="F144" s="49"/>
      <c r="G144" s="50"/>
      <c r="H144" s="42">
        <f>IF(AND(A144&lt;&gt;"",B144&lt;&gt;"",C144&lt;&gt;"",D144&lt;&gt;"",E144&lt;&gt;"",F144&lt;&gt;"",G144&lt;&gt;""),VLOOKUP(F144,通所リハビリテーション費!$A$41:$B$45,2,0),0)</f>
        <v>0</v>
      </c>
      <c r="I144" s="42">
        <f t="shared" si="19"/>
        <v>0</v>
      </c>
      <c r="J144" s="42">
        <f t="shared" si="20"/>
        <v>0</v>
      </c>
    </row>
    <row r="145" spans="1:10" ht="20.100000000000001" customHeight="1" x14ac:dyDescent="0.4">
      <c r="A145" s="49"/>
      <c r="B145" s="49"/>
      <c r="C145" s="49"/>
      <c r="D145" s="49"/>
      <c r="E145" s="49"/>
      <c r="F145" s="49"/>
      <c r="G145" s="50"/>
      <c r="H145" s="42">
        <f>IF(AND(A145&lt;&gt;"",B145&lt;&gt;"",C145&lt;&gt;"",D145&lt;&gt;"",E145&lt;&gt;"",F145&lt;&gt;"",G145&lt;&gt;""),VLOOKUP(F145,通所リハビリテーション費!$A$41:$B$45,2,0),0)</f>
        <v>0</v>
      </c>
      <c r="I145" s="42">
        <f t="shared" si="19"/>
        <v>0</v>
      </c>
      <c r="J145" s="42">
        <f t="shared" si="20"/>
        <v>0</v>
      </c>
    </row>
    <row r="146" spans="1:10" ht="20.100000000000001" customHeight="1" x14ac:dyDescent="0.4">
      <c r="A146" s="49"/>
      <c r="B146" s="49"/>
      <c r="C146" s="49"/>
      <c r="D146" s="49"/>
      <c r="E146" s="49"/>
      <c r="F146" s="49"/>
      <c r="G146" s="50"/>
      <c r="H146" s="42">
        <f>IF(AND(A146&lt;&gt;"",B146&lt;&gt;"",C146&lt;&gt;"",D146&lt;&gt;"",E146&lt;&gt;"",F146&lt;&gt;"",G146&lt;&gt;""),VLOOKUP(F146,通所リハビリテーション費!$A$41:$B$45,2,0),0)</f>
        <v>0</v>
      </c>
      <c r="I146" s="42">
        <f t="shared" si="19"/>
        <v>0</v>
      </c>
      <c r="J146" s="42">
        <f t="shared" si="20"/>
        <v>0</v>
      </c>
    </row>
    <row r="147" spans="1:10" ht="20.100000000000001" customHeight="1" x14ac:dyDescent="0.4">
      <c r="A147" s="49"/>
      <c r="B147" s="49"/>
      <c r="C147" s="49"/>
      <c r="D147" s="49"/>
      <c r="E147" s="49"/>
      <c r="F147" s="49"/>
      <c r="G147" s="50"/>
      <c r="H147" s="42">
        <f>IF(AND(A147&lt;&gt;"",B147&lt;&gt;"",C147&lt;&gt;"",D147&lt;&gt;"",E147&lt;&gt;"",F147&lt;&gt;"",G147&lt;&gt;""),VLOOKUP(F147,通所リハビリテーション費!$A$41:$B$45,2,0),0)</f>
        <v>0</v>
      </c>
      <c r="I147" s="42">
        <f t="shared" si="19"/>
        <v>0</v>
      </c>
      <c r="J147" s="42">
        <f t="shared" si="20"/>
        <v>0</v>
      </c>
    </row>
    <row r="148" spans="1:10" ht="20.100000000000001" customHeight="1" x14ac:dyDescent="0.4">
      <c r="A148" s="49"/>
      <c r="B148" s="49"/>
      <c r="C148" s="49"/>
      <c r="D148" s="49"/>
      <c r="E148" s="49"/>
      <c r="F148" s="49"/>
      <c r="G148" s="50"/>
      <c r="H148" s="42">
        <f>IF(AND(A148&lt;&gt;"",B148&lt;&gt;"",C148&lt;&gt;"",D148&lt;&gt;"",E148&lt;&gt;"",F148&lt;&gt;"",G148&lt;&gt;""),VLOOKUP(F148,通所リハビリテーション費!$A$41:$B$45,2,0),0)</f>
        <v>0</v>
      </c>
      <c r="I148" s="42">
        <f t="shared" si="19"/>
        <v>0</v>
      </c>
      <c r="J148" s="42">
        <f t="shared" si="20"/>
        <v>0</v>
      </c>
    </row>
    <row r="149" spans="1:10" ht="20.100000000000001" customHeight="1" x14ac:dyDescent="0.4">
      <c r="A149" s="49"/>
      <c r="B149" s="49"/>
      <c r="C149" s="49"/>
      <c r="D149" s="49"/>
      <c r="E149" s="49"/>
      <c r="F149" s="49"/>
      <c r="G149" s="50"/>
      <c r="H149" s="42">
        <f>IF(AND(A149&lt;&gt;"",B149&lt;&gt;"",C149&lt;&gt;"",D149&lt;&gt;"",E149&lt;&gt;"",F149&lt;&gt;"",G149&lt;&gt;""),VLOOKUP(F149,通所リハビリテーション費!$A$41:$B$45,2,0),0)</f>
        <v>0</v>
      </c>
      <c r="I149" s="42">
        <f t="shared" si="19"/>
        <v>0</v>
      </c>
      <c r="J149" s="42">
        <f t="shared" si="20"/>
        <v>0</v>
      </c>
    </row>
    <row r="150" spans="1:10" ht="20.100000000000001" customHeight="1" x14ac:dyDescent="0.4">
      <c r="A150" s="49"/>
      <c r="B150" s="49"/>
      <c r="C150" s="49"/>
      <c r="D150" s="49"/>
      <c r="E150" s="49"/>
      <c r="F150" s="49"/>
      <c r="G150" s="50"/>
      <c r="H150" s="42">
        <f>IF(AND(A150&lt;&gt;"",B150&lt;&gt;"",C150&lt;&gt;"",D150&lt;&gt;"",E150&lt;&gt;"",F150&lt;&gt;"",G150&lt;&gt;""),VLOOKUP(F150,通所リハビリテーション費!$A$41:$B$45,2,0),0)</f>
        <v>0</v>
      </c>
      <c r="I150" s="42">
        <f t="shared" si="19"/>
        <v>0</v>
      </c>
      <c r="J150" s="42">
        <f t="shared" si="20"/>
        <v>0</v>
      </c>
    </row>
    <row r="151" spans="1:10" ht="20.100000000000001" customHeight="1" x14ac:dyDescent="0.4">
      <c r="A151" s="49"/>
      <c r="B151" s="49"/>
      <c r="C151" s="49"/>
      <c r="D151" s="49"/>
      <c r="E151" s="49"/>
      <c r="F151" s="49"/>
      <c r="G151" s="50"/>
      <c r="H151" s="42">
        <f>IF(AND(A151&lt;&gt;"",B151&lt;&gt;"",C151&lt;&gt;"",D151&lt;&gt;"",E151&lt;&gt;"",F151&lt;&gt;"",G151&lt;&gt;""),VLOOKUP(F151,通所リハビリテーション費!$A$41:$B$45,2,0),0)</f>
        <v>0</v>
      </c>
      <c r="I151" s="42">
        <f t="shared" si="19"/>
        <v>0</v>
      </c>
      <c r="J151" s="42">
        <f t="shared" si="20"/>
        <v>0</v>
      </c>
    </row>
    <row r="152" spans="1:10" ht="20.100000000000001" customHeight="1" x14ac:dyDescent="0.4">
      <c r="A152" s="110" t="s">
        <v>38</v>
      </c>
      <c r="B152" s="111"/>
      <c r="C152" s="111"/>
      <c r="D152" s="111"/>
      <c r="E152" s="111"/>
      <c r="F152" s="112"/>
      <c r="G152" s="43">
        <f>SUMIF(G122:G151,"&lt;&gt;#N/A")</f>
        <v>0</v>
      </c>
      <c r="H152" s="43">
        <f t="shared" ref="H152:J152" si="21">SUMIF(H122:H151,"&lt;&gt;#N/A")</f>
        <v>0</v>
      </c>
      <c r="I152" s="43">
        <f t="shared" si="21"/>
        <v>0</v>
      </c>
      <c r="J152" s="43">
        <f t="shared" si="21"/>
        <v>0</v>
      </c>
    </row>
    <row r="153" spans="1:10" ht="20.100000000000001" customHeight="1" x14ac:dyDescent="0.4">
      <c r="A153" s="24"/>
      <c r="B153" s="24"/>
      <c r="C153" s="24"/>
      <c r="D153" s="24"/>
      <c r="E153" s="24"/>
      <c r="F153" s="24"/>
      <c r="G153" s="25"/>
      <c r="H153" s="25"/>
      <c r="I153" s="25"/>
      <c r="J153" s="25"/>
    </row>
    <row r="154" spans="1:10" ht="30" customHeight="1" x14ac:dyDescent="0.4">
      <c r="A154" s="40" t="s">
        <v>42</v>
      </c>
    </row>
    <row r="155" spans="1:10" ht="42.95" customHeight="1" x14ac:dyDescent="0.4">
      <c r="A155" s="28" t="s">
        <v>49</v>
      </c>
      <c r="B155" s="28" t="s">
        <v>51</v>
      </c>
      <c r="C155" s="28" t="s">
        <v>32</v>
      </c>
      <c r="D155" s="41" t="s">
        <v>162</v>
      </c>
      <c r="E155" s="41" t="s">
        <v>163</v>
      </c>
      <c r="F155" s="28" t="s">
        <v>33</v>
      </c>
      <c r="G155" s="41" t="s">
        <v>34</v>
      </c>
      <c r="H155" s="41" t="s">
        <v>35</v>
      </c>
      <c r="I155" s="41" t="s">
        <v>113</v>
      </c>
      <c r="J155" s="41" t="s">
        <v>114</v>
      </c>
    </row>
    <row r="156" spans="1:10" ht="20.100000000000001" customHeight="1" x14ac:dyDescent="0.4">
      <c r="A156" s="49"/>
      <c r="B156" s="49"/>
      <c r="C156" s="49"/>
      <c r="D156" s="49"/>
      <c r="E156" s="49"/>
      <c r="F156" s="49"/>
      <c r="G156" s="50"/>
      <c r="H156" s="42">
        <f>IF(AND(A156&lt;&gt;"",B156&lt;&gt;"",C156&lt;&gt;"",D156&lt;&gt;"",E156&lt;&gt;"",F156&lt;&gt;"",G156&lt;&gt;""),VLOOKUP(F156,通所リハビリテーション費!$A$48:$B$52,2,0),0)</f>
        <v>0</v>
      </c>
      <c r="I156" s="42">
        <f>(H156*G156)*0.1*10</f>
        <v>0</v>
      </c>
      <c r="J156" s="42">
        <f>I156*12</f>
        <v>0</v>
      </c>
    </row>
    <row r="157" spans="1:10" ht="20.100000000000001" customHeight="1" x14ac:dyDescent="0.4">
      <c r="A157" s="49"/>
      <c r="B157" s="49"/>
      <c r="C157" s="49"/>
      <c r="D157" s="49"/>
      <c r="E157" s="49"/>
      <c r="F157" s="49"/>
      <c r="G157" s="50"/>
      <c r="H157" s="42">
        <f>IF(AND(A157&lt;&gt;"",B157&lt;&gt;"",C157&lt;&gt;"",D157&lt;&gt;"",E157&lt;&gt;"",F157&lt;&gt;"",G157&lt;&gt;""),VLOOKUP(F157,通所リハビリテーション費!$A$48:$B$52,2,0),0)</f>
        <v>0</v>
      </c>
      <c r="I157" s="42">
        <f t="shared" ref="I157:I161" si="22">(H157*G157)*0.1*10</f>
        <v>0</v>
      </c>
      <c r="J157" s="42">
        <f t="shared" ref="J157:J161" si="23">I157*12</f>
        <v>0</v>
      </c>
    </row>
    <row r="158" spans="1:10" ht="20.100000000000001" customHeight="1" x14ac:dyDescent="0.4">
      <c r="A158" s="49"/>
      <c r="B158" s="49"/>
      <c r="C158" s="49"/>
      <c r="D158" s="49"/>
      <c r="E158" s="49"/>
      <c r="F158" s="49"/>
      <c r="G158" s="50"/>
      <c r="H158" s="42">
        <f>IF(AND(A158&lt;&gt;"",B158&lt;&gt;"",C158&lt;&gt;"",D158&lt;&gt;"",E158&lt;&gt;"",F158&lt;&gt;"",G158&lt;&gt;""),VLOOKUP(F158,通所リハビリテーション費!$A$48:$B$52,2,0),0)</f>
        <v>0</v>
      </c>
      <c r="I158" s="42">
        <f t="shared" si="22"/>
        <v>0</v>
      </c>
      <c r="J158" s="42">
        <f t="shared" si="23"/>
        <v>0</v>
      </c>
    </row>
    <row r="159" spans="1:10" ht="20.100000000000001" customHeight="1" x14ac:dyDescent="0.4">
      <c r="A159" s="49"/>
      <c r="B159" s="49"/>
      <c r="C159" s="49"/>
      <c r="D159" s="49"/>
      <c r="E159" s="49"/>
      <c r="F159" s="49"/>
      <c r="G159" s="50"/>
      <c r="H159" s="42">
        <f>IF(AND(A159&lt;&gt;"",B159&lt;&gt;"",C159&lt;&gt;"",D159&lt;&gt;"",E159&lt;&gt;"",F159&lt;&gt;"",G159&lt;&gt;""),VLOOKUP(F159,通所リハビリテーション費!$A$48:$B$52,2,0),0)</f>
        <v>0</v>
      </c>
      <c r="I159" s="42">
        <f t="shared" si="22"/>
        <v>0</v>
      </c>
      <c r="J159" s="42">
        <f t="shared" si="23"/>
        <v>0</v>
      </c>
    </row>
    <row r="160" spans="1:10" ht="20.100000000000001" customHeight="1" x14ac:dyDescent="0.4">
      <c r="A160" s="49"/>
      <c r="B160" s="49"/>
      <c r="C160" s="49"/>
      <c r="D160" s="49"/>
      <c r="E160" s="49"/>
      <c r="F160" s="49"/>
      <c r="G160" s="50"/>
      <c r="H160" s="42">
        <f>IF(AND(A160&lt;&gt;"",B160&lt;&gt;"",C160&lt;&gt;"",D160&lt;&gt;"",E160&lt;&gt;"",F160&lt;&gt;"",G160&lt;&gt;""),VLOOKUP(F160,通所リハビリテーション費!$A$48:$B$52,2,0),0)</f>
        <v>0</v>
      </c>
      <c r="I160" s="42">
        <f t="shared" si="22"/>
        <v>0</v>
      </c>
      <c r="J160" s="42">
        <f t="shared" si="23"/>
        <v>0</v>
      </c>
    </row>
    <row r="161" spans="1:10" ht="20.100000000000001" customHeight="1" x14ac:dyDescent="0.4">
      <c r="A161" s="49"/>
      <c r="B161" s="49"/>
      <c r="C161" s="49"/>
      <c r="D161" s="49"/>
      <c r="E161" s="49"/>
      <c r="F161" s="49"/>
      <c r="G161" s="50"/>
      <c r="H161" s="42">
        <f>IF(AND(A161&lt;&gt;"",B161&lt;&gt;"",C161&lt;&gt;"",D161&lt;&gt;"",E161&lt;&gt;"",F161&lt;&gt;"",G161&lt;&gt;""),VLOOKUP(F161,通所リハビリテーション費!$A$48:$B$52,2,0),0)</f>
        <v>0</v>
      </c>
      <c r="I161" s="42">
        <f t="shared" si="22"/>
        <v>0</v>
      </c>
      <c r="J161" s="42">
        <f t="shared" si="23"/>
        <v>0</v>
      </c>
    </row>
    <row r="162" spans="1:10" ht="20.100000000000001" customHeight="1" x14ac:dyDescent="0.4">
      <c r="A162" s="49"/>
      <c r="B162" s="49"/>
      <c r="C162" s="49"/>
      <c r="D162" s="49"/>
      <c r="E162" s="49"/>
      <c r="F162" s="49"/>
      <c r="G162" s="50"/>
      <c r="H162" s="42">
        <f>IF(AND(A162&lt;&gt;"",B162&lt;&gt;"",C162&lt;&gt;"",D162&lt;&gt;"",E162&lt;&gt;"",F162&lt;&gt;"",G162&lt;&gt;""),VLOOKUP(F162,通所リハビリテーション費!$A$48:$B$52,2,0),0)</f>
        <v>0</v>
      </c>
      <c r="I162" s="42">
        <f t="shared" ref="I162:I185" si="24">(H162*G162)*0.1*10</f>
        <v>0</v>
      </c>
      <c r="J162" s="42">
        <f t="shared" ref="J162:J185" si="25">I162*12</f>
        <v>0</v>
      </c>
    </row>
    <row r="163" spans="1:10" ht="20.100000000000001" customHeight="1" x14ac:dyDescent="0.4">
      <c r="A163" s="49"/>
      <c r="B163" s="49"/>
      <c r="C163" s="49"/>
      <c r="D163" s="49"/>
      <c r="E163" s="49"/>
      <c r="F163" s="49"/>
      <c r="G163" s="50"/>
      <c r="H163" s="42">
        <f>IF(AND(A163&lt;&gt;"",B163&lt;&gt;"",C163&lt;&gt;"",D163&lt;&gt;"",E163&lt;&gt;"",F163&lt;&gt;"",G163&lt;&gt;""),VLOOKUP(F163,通所リハビリテーション費!$A$48:$B$52,2,0),0)</f>
        <v>0</v>
      </c>
      <c r="I163" s="42">
        <f t="shared" si="24"/>
        <v>0</v>
      </c>
      <c r="J163" s="42">
        <f t="shared" si="25"/>
        <v>0</v>
      </c>
    </row>
    <row r="164" spans="1:10" ht="20.100000000000001" customHeight="1" x14ac:dyDescent="0.4">
      <c r="A164" s="49"/>
      <c r="B164" s="49"/>
      <c r="C164" s="49"/>
      <c r="D164" s="49"/>
      <c r="E164" s="49"/>
      <c r="F164" s="49"/>
      <c r="G164" s="50"/>
      <c r="H164" s="42">
        <f>IF(AND(A164&lt;&gt;"",B164&lt;&gt;"",C164&lt;&gt;"",D164&lt;&gt;"",E164&lt;&gt;"",F164&lt;&gt;"",G164&lt;&gt;""),VLOOKUP(F164,通所リハビリテーション費!$A$48:$B$52,2,0),0)</f>
        <v>0</v>
      </c>
      <c r="I164" s="42">
        <f t="shared" si="24"/>
        <v>0</v>
      </c>
      <c r="J164" s="42">
        <f t="shared" si="25"/>
        <v>0</v>
      </c>
    </row>
    <row r="165" spans="1:10" ht="20.100000000000001" customHeight="1" x14ac:dyDescent="0.4">
      <c r="A165" s="49"/>
      <c r="B165" s="49"/>
      <c r="C165" s="49"/>
      <c r="D165" s="49"/>
      <c r="E165" s="49"/>
      <c r="F165" s="49"/>
      <c r="G165" s="50"/>
      <c r="H165" s="42">
        <f>IF(AND(A165&lt;&gt;"",B165&lt;&gt;"",C165&lt;&gt;"",D165&lt;&gt;"",E165&lt;&gt;"",F165&lt;&gt;"",G165&lt;&gt;""),VLOOKUP(F165,通所リハビリテーション費!$A$48:$B$52,2,0),0)</f>
        <v>0</v>
      </c>
      <c r="I165" s="42">
        <f t="shared" si="24"/>
        <v>0</v>
      </c>
      <c r="J165" s="42">
        <f t="shared" si="25"/>
        <v>0</v>
      </c>
    </row>
    <row r="166" spans="1:10" ht="20.100000000000001" customHeight="1" x14ac:dyDescent="0.4">
      <c r="A166" s="49"/>
      <c r="B166" s="49"/>
      <c r="C166" s="49"/>
      <c r="D166" s="49"/>
      <c r="E166" s="49"/>
      <c r="F166" s="49"/>
      <c r="G166" s="50"/>
      <c r="H166" s="42">
        <f>IF(AND(A166&lt;&gt;"",B166&lt;&gt;"",C166&lt;&gt;"",D166&lt;&gt;"",E166&lt;&gt;"",F166&lt;&gt;"",G166&lt;&gt;""),VLOOKUP(F166,通所リハビリテーション費!$A$48:$B$52,2,0),0)</f>
        <v>0</v>
      </c>
      <c r="I166" s="42">
        <f t="shared" si="24"/>
        <v>0</v>
      </c>
      <c r="J166" s="42">
        <f t="shared" si="25"/>
        <v>0</v>
      </c>
    </row>
    <row r="167" spans="1:10" ht="20.100000000000001" customHeight="1" x14ac:dyDescent="0.4">
      <c r="A167" s="49"/>
      <c r="B167" s="49"/>
      <c r="C167" s="49"/>
      <c r="D167" s="49"/>
      <c r="E167" s="49"/>
      <c r="F167" s="49"/>
      <c r="G167" s="50"/>
      <c r="H167" s="42">
        <f>IF(AND(A167&lt;&gt;"",B167&lt;&gt;"",C167&lt;&gt;"",D167&lt;&gt;"",E167&lt;&gt;"",F167&lt;&gt;"",G167&lt;&gt;""),VLOOKUP(F167,通所リハビリテーション費!$A$48:$B$52,2,0),0)</f>
        <v>0</v>
      </c>
      <c r="I167" s="42">
        <f t="shared" si="24"/>
        <v>0</v>
      </c>
      <c r="J167" s="42">
        <f t="shared" si="25"/>
        <v>0</v>
      </c>
    </row>
    <row r="168" spans="1:10" ht="20.100000000000001" customHeight="1" x14ac:dyDescent="0.4">
      <c r="A168" s="49"/>
      <c r="B168" s="49"/>
      <c r="C168" s="49"/>
      <c r="D168" s="49"/>
      <c r="E168" s="49"/>
      <c r="F168" s="49"/>
      <c r="G168" s="50"/>
      <c r="H168" s="42">
        <f>IF(AND(A168&lt;&gt;"",B168&lt;&gt;"",C168&lt;&gt;"",D168&lt;&gt;"",E168&lt;&gt;"",F168&lt;&gt;"",G168&lt;&gt;""),VLOOKUP(F168,通所リハビリテーション費!$A$48:$B$52,2,0),0)</f>
        <v>0</v>
      </c>
      <c r="I168" s="42">
        <f t="shared" si="24"/>
        <v>0</v>
      </c>
      <c r="J168" s="42">
        <f t="shared" si="25"/>
        <v>0</v>
      </c>
    </row>
    <row r="169" spans="1:10" ht="20.100000000000001" customHeight="1" x14ac:dyDescent="0.4">
      <c r="A169" s="49"/>
      <c r="B169" s="49"/>
      <c r="C169" s="49"/>
      <c r="D169" s="49"/>
      <c r="E169" s="49"/>
      <c r="F169" s="49"/>
      <c r="G169" s="50"/>
      <c r="H169" s="42">
        <f>IF(AND(A169&lt;&gt;"",B169&lt;&gt;"",C169&lt;&gt;"",D169&lt;&gt;"",E169&lt;&gt;"",F169&lt;&gt;"",G169&lt;&gt;""),VLOOKUP(F169,通所リハビリテーション費!$A$48:$B$52,2,0),0)</f>
        <v>0</v>
      </c>
      <c r="I169" s="42">
        <f t="shared" si="24"/>
        <v>0</v>
      </c>
      <c r="J169" s="42">
        <f t="shared" si="25"/>
        <v>0</v>
      </c>
    </row>
    <row r="170" spans="1:10" ht="20.100000000000001" customHeight="1" x14ac:dyDescent="0.4">
      <c r="A170" s="49"/>
      <c r="B170" s="49"/>
      <c r="C170" s="49"/>
      <c r="D170" s="49"/>
      <c r="E170" s="49"/>
      <c r="F170" s="49"/>
      <c r="G170" s="50"/>
      <c r="H170" s="42">
        <f>IF(AND(A170&lt;&gt;"",B170&lt;&gt;"",C170&lt;&gt;"",D170&lt;&gt;"",E170&lt;&gt;"",F170&lt;&gt;"",G170&lt;&gt;""),VLOOKUP(F170,通所リハビリテーション費!$A$48:$B$52,2,0),0)</f>
        <v>0</v>
      </c>
      <c r="I170" s="42">
        <f t="shared" si="24"/>
        <v>0</v>
      </c>
      <c r="J170" s="42">
        <f t="shared" si="25"/>
        <v>0</v>
      </c>
    </row>
    <row r="171" spans="1:10" ht="20.100000000000001" customHeight="1" x14ac:dyDescent="0.4">
      <c r="A171" s="49"/>
      <c r="B171" s="49"/>
      <c r="C171" s="49"/>
      <c r="D171" s="49"/>
      <c r="E171" s="49"/>
      <c r="F171" s="49"/>
      <c r="G171" s="50"/>
      <c r="H171" s="42">
        <f>IF(AND(A171&lt;&gt;"",B171&lt;&gt;"",C171&lt;&gt;"",D171&lt;&gt;"",E171&lt;&gt;"",F171&lt;&gt;"",G171&lt;&gt;""),VLOOKUP(F171,通所リハビリテーション費!$A$48:$B$52,2,0),0)</f>
        <v>0</v>
      </c>
      <c r="I171" s="42">
        <f t="shared" si="24"/>
        <v>0</v>
      </c>
      <c r="J171" s="42">
        <f t="shared" si="25"/>
        <v>0</v>
      </c>
    </row>
    <row r="172" spans="1:10" ht="20.100000000000001" customHeight="1" x14ac:dyDescent="0.4">
      <c r="A172" s="49"/>
      <c r="B172" s="49"/>
      <c r="C172" s="49"/>
      <c r="D172" s="49"/>
      <c r="E172" s="49"/>
      <c r="F172" s="49"/>
      <c r="G172" s="50"/>
      <c r="H172" s="42">
        <f>IF(AND(A172&lt;&gt;"",B172&lt;&gt;"",C172&lt;&gt;"",D172&lt;&gt;"",E172&lt;&gt;"",F172&lt;&gt;"",G172&lt;&gt;""),VLOOKUP(F172,通所リハビリテーション費!$A$48:$B$52,2,0),0)</f>
        <v>0</v>
      </c>
      <c r="I172" s="42">
        <f t="shared" si="24"/>
        <v>0</v>
      </c>
      <c r="J172" s="42">
        <f t="shared" si="25"/>
        <v>0</v>
      </c>
    </row>
    <row r="173" spans="1:10" ht="20.100000000000001" customHeight="1" x14ac:dyDescent="0.4">
      <c r="A173" s="49"/>
      <c r="B173" s="49"/>
      <c r="C173" s="49"/>
      <c r="D173" s="49"/>
      <c r="E173" s="49"/>
      <c r="F173" s="49"/>
      <c r="G173" s="50"/>
      <c r="H173" s="42">
        <f>IF(AND(A173&lt;&gt;"",B173&lt;&gt;"",C173&lt;&gt;"",D173&lt;&gt;"",E173&lt;&gt;"",F173&lt;&gt;"",G173&lt;&gt;""),VLOOKUP(F173,通所リハビリテーション費!$A$48:$B$52,2,0),0)</f>
        <v>0</v>
      </c>
      <c r="I173" s="42">
        <f t="shared" si="24"/>
        <v>0</v>
      </c>
      <c r="J173" s="42">
        <f t="shared" si="25"/>
        <v>0</v>
      </c>
    </row>
    <row r="174" spans="1:10" ht="20.100000000000001" customHeight="1" x14ac:dyDescent="0.4">
      <c r="A174" s="49"/>
      <c r="B174" s="49"/>
      <c r="C174" s="49"/>
      <c r="D174" s="49"/>
      <c r="E174" s="49"/>
      <c r="F174" s="49"/>
      <c r="G174" s="50"/>
      <c r="H174" s="42">
        <f>IF(AND(A174&lt;&gt;"",B174&lt;&gt;"",C174&lt;&gt;"",D174&lt;&gt;"",E174&lt;&gt;"",F174&lt;&gt;"",G174&lt;&gt;""),VLOOKUP(F174,通所リハビリテーション費!$A$48:$B$52,2,0),0)</f>
        <v>0</v>
      </c>
      <c r="I174" s="42">
        <f t="shared" si="24"/>
        <v>0</v>
      </c>
      <c r="J174" s="42">
        <f t="shared" si="25"/>
        <v>0</v>
      </c>
    </row>
    <row r="175" spans="1:10" ht="20.100000000000001" customHeight="1" x14ac:dyDescent="0.4">
      <c r="A175" s="49"/>
      <c r="B175" s="49"/>
      <c r="C175" s="49"/>
      <c r="D175" s="49"/>
      <c r="E175" s="49"/>
      <c r="F175" s="49"/>
      <c r="G175" s="50"/>
      <c r="H175" s="42">
        <f>IF(AND(A175&lt;&gt;"",B175&lt;&gt;"",C175&lt;&gt;"",D175&lt;&gt;"",E175&lt;&gt;"",F175&lt;&gt;"",G175&lt;&gt;""),VLOOKUP(F175,通所リハビリテーション費!$A$48:$B$52,2,0),0)</f>
        <v>0</v>
      </c>
      <c r="I175" s="42">
        <f t="shared" si="24"/>
        <v>0</v>
      </c>
      <c r="J175" s="42">
        <f t="shared" si="25"/>
        <v>0</v>
      </c>
    </row>
    <row r="176" spans="1:10" ht="20.100000000000001" customHeight="1" x14ac:dyDescent="0.4">
      <c r="A176" s="49"/>
      <c r="B176" s="49"/>
      <c r="C176" s="49"/>
      <c r="D176" s="49"/>
      <c r="E176" s="49"/>
      <c r="F176" s="49"/>
      <c r="G176" s="50"/>
      <c r="H176" s="42">
        <f>IF(AND(A176&lt;&gt;"",B176&lt;&gt;"",C176&lt;&gt;"",D176&lt;&gt;"",E176&lt;&gt;"",F176&lt;&gt;"",G176&lt;&gt;""),VLOOKUP(F176,通所リハビリテーション費!$A$48:$B$52,2,0),0)</f>
        <v>0</v>
      </c>
      <c r="I176" s="42">
        <f t="shared" si="24"/>
        <v>0</v>
      </c>
      <c r="J176" s="42">
        <f t="shared" si="25"/>
        <v>0</v>
      </c>
    </row>
    <row r="177" spans="1:20" ht="20.100000000000001" customHeight="1" x14ac:dyDescent="0.4">
      <c r="A177" s="49"/>
      <c r="B177" s="49"/>
      <c r="C177" s="49"/>
      <c r="D177" s="49"/>
      <c r="E177" s="49"/>
      <c r="F177" s="49"/>
      <c r="G177" s="50"/>
      <c r="H177" s="42">
        <f>IF(AND(A177&lt;&gt;"",B177&lt;&gt;"",C177&lt;&gt;"",D177&lt;&gt;"",E177&lt;&gt;"",F177&lt;&gt;"",G177&lt;&gt;""),VLOOKUP(F177,通所リハビリテーション費!$A$48:$B$52,2,0),0)</f>
        <v>0</v>
      </c>
      <c r="I177" s="42">
        <f t="shared" si="24"/>
        <v>0</v>
      </c>
      <c r="J177" s="42">
        <f t="shared" si="25"/>
        <v>0</v>
      </c>
    </row>
    <row r="178" spans="1:20" ht="20.100000000000001" customHeight="1" x14ac:dyDescent="0.4">
      <c r="A178" s="49"/>
      <c r="B178" s="49"/>
      <c r="C178" s="49"/>
      <c r="D178" s="49"/>
      <c r="E178" s="49"/>
      <c r="F178" s="49"/>
      <c r="G178" s="50"/>
      <c r="H178" s="42">
        <f>IF(AND(A178&lt;&gt;"",B178&lt;&gt;"",C178&lt;&gt;"",D178&lt;&gt;"",E178&lt;&gt;"",F178&lt;&gt;"",G178&lt;&gt;""),VLOOKUP(F178,通所リハビリテーション費!$A$48:$B$52,2,0),0)</f>
        <v>0</v>
      </c>
      <c r="I178" s="42">
        <f t="shared" si="24"/>
        <v>0</v>
      </c>
      <c r="J178" s="42">
        <f t="shared" si="25"/>
        <v>0</v>
      </c>
    </row>
    <row r="179" spans="1:20" ht="20.100000000000001" customHeight="1" x14ac:dyDescent="0.4">
      <c r="A179" s="49"/>
      <c r="B179" s="49"/>
      <c r="C179" s="49"/>
      <c r="D179" s="49"/>
      <c r="E179" s="49"/>
      <c r="F179" s="49"/>
      <c r="G179" s="50"/>
      <c r="H179" s="42">
        <f>IF(AND(A179&lt;&gt;"",B179&lt;&gt;"",C179&lt;&gt;"",D179&lt;&gt;"",E179&lt;&gt;"",F179&lt;&gt;"",G179&lt;&gt;""),VLOOKUP(F179,通所リハビリテーション費!$A$48:$B$52,2,0),0)</f>
        <v>0</v>
      </c>
      <c r="I179" s="42">
        <f t="shared" si="24"/>
        <v>0</v>
      </c>
      <c r="J179" s="42">
        <f t="shared" si="25"/>
        <v>0</v>
      </c>
    </row>
    <row r="180" spans="1:20" ht="20.100000000000001" customHeight="1" x14ac:dyDescent="0.4">
      <c r="A180" s="49"/>
      <c r="B180" s="49"/>
      <c r="C180" s="49"/>
      <c r="D180" s="49"/>
      <c r="E180" s="49"/>
      <c r="F180" s="49"/>
      <c r="G180" s="50"/>
      <c r="H180" s="42">
        <f>IF(AND(A180&lt;&gt;"",B180&lt;&gt;"",C180&lt;&gt;"",D180&lt;&gt;"",E180&lt;&gt;"",F180&lt;&gt;"",G180&lt;&gt;""),VLOOKUP(F180,通所リハビリテーション費!$A$48:$B$52,2,0),0)</f>
        <v>0</v>
      </c>
      <c r="I180" s="42">
        <f t="shared" si="24"/>
        <v>0</v>
      </c>
      <c r="J180" s="42">
        <f t="shared" si="25"/>
        <v>0</v>
      </c>
    </row>
    <row r="181" spans="1:20" ht="20.100000000000001" customHeight="1" x14ac:dyDescent="0.4">
      <c r="A181" s="49"/>
      <c r="B181" s="49"/>
      <c r="C181" s="49"/>
      <c r="D181" s="49"/>
      <c r="E181" s="49"/>
      <c r="F181" s="49"/>
      <c r="G181" s="50"/>
      <c r="H181" s="42">
        <f>IF(AND(A181&lt;&gt;"",B181&lt;&gt;"",C181&lt;&gt;"",D181&lt;&gt;"",E181&lt;&gt;"",F181&lt;&gt;"",G181&lt;&gt;""),VLOOKUP(F181,通所リハビリテーション費!$A$48:$B$52,2,0),0)</f>
        <v>0</v>
      </c>
      <c r="I181" s="42">
        <f t="shared" si="24"/>
        <v>0</v>
      </c>
      <c r="J181" s="42">
        <f t="shared" si="25"/>
        <v>0</v>
      </c>
    </row>
    <row r="182" spans="1:20" s="44" customFormat="1" ht="20.100000000000001" customHeight="1" x14ac:dyDescent="0.4">
      <c r="A182" s="49"/>
      <c r="B182" s="49"/>
      <c r="C182" s="49"/>
      <c r="D182" s="49"/>
      <c r="E182" s="49"/>
      <c r="F182" s="49"/>
      <c r="G182" s="50"/>
      <c r="H182" s="42">
        <f>IF(AND(A182&lt;&gt;"",B182&lt;&gt;"",C182&lt;&gt;"",D182&lt;&gt;"",E182&lt;&gt;"",F182&lt;&gt;"",G182&lt;&gt;""),VLOOKUP(F182,通所リハビリテーション費!$A$48:$B$52,2,0),0)</f>
        <v>0</v>
      </c>
      <c r="I182" s="42">
        <f t="shared" si="24"/>
        <v>0</v>
      </c>
      <c r="J182" s="42">
        <f t="shared" si="25"/>
        <v>0</v>
      </c>
      <c r="Q182" s="33"/>
      <c r="R182" s="33"/>
      <c r="S182" s="33"/>
      <c r="T182" s="32"/>
    </row>
    <row r="183" spans="1:20" ht="20.100000000000001" customHeight="1" x14ac:dyDescent="0.4">
      <c r="A183" s="49"/>
      <c r="B183" s="49"/>
      <c r="C183" s="49"/>
      <c r="D183" s="49"/>
      <c r="E183" s="49"/>
      <c r="F183" s="49"/>
      <c r="G183" s="50"/>
      <c r="H183" s="42">
        <f>IF(AND(A183&lt;&gt;"",B183&lt;&gt;"",C183&lt;&gt;"",D183&lt;&gt;"",E183&lt;&gt;"",F183&lt;&gt;"",G183&lt;&gt;""),VLOOKUP(F183,通所リハビリテーション費!$A$48:$B$52,2,0),0)</f>
        <v>0</v>
      </c>
      <c r="I183" s="42">
        <f t="shared" si="24"/>
        <v>0</v>
      </c>
      <c r="J183" s="42">
        <f t="shared" si="25"/>
        <v>0</v>
      </c>
    </row>
    <row r="184" spans="1:20" ht="20.100000000000001" customHeight="1" x14ac:dyDescent="0.4">
      <c r="A184" s="49"/>
      <c r="B184" s="49"/>
      <c r="C184" s="49"/>
      <c r="D184" s="49"/>
      <c r="E184" s="49"/>
      <c r="F184" s="49"/>
      <c r="G184" s="50"/>
      <c r="H184" s="42">
        <f>IF(AND(A184&lt;&gt;"",B184&lt;&gt;"",C184&lt;&gt;"",D184&lt;&gt;"",E184&lt;&gt;"",F184&lt;&gt;"",G184&lt;&gt;""),VLOOKUP(F184,通所リハビリテーション費!$A$48:$B$52,2,0),0)</f>
        <v>0</v>
      </c>
      <c r="I184" s="42">
        <f t="shared" si="24"/>
        <v>0</v>
      </c>
      <c r="J184" s="42">
        <f t="shared" si="25"/>
        <v>0</v>
      </c>
    </row>
    <row r="185" spans="1:20" ht="20.100000000000001" customHeight="1" x14ac:dyDescent="0.4">
      <c r="A185" s="49"/>
      <c r="B185" s="49"/>
      <c r="C185" s="49"/>
      <c r="D185" s="49"/>
      <c r="E185" s="49"/>
      <c r="F185" s="49"/>
      <c r="G185" s="50"/>
      <c r="H185" s="42">
        <f>IF(AND(A185&lt;&gt;"",B185&lt;&gt;"",C185&lt;&gt;"",D185&lt;&gt;"",E185&lt;&gt;"",F185&lt;&gt;"",G185&lt;&gt;""),VLOOKUP(F185,通所リハビリテーション費!$A$48:$B$52,2,0),0)</f>
        <v>0</v>
      </c>
      <c r="I185" s="42">
        <f t="shared" si="24"/>
        <v>0</v>
      </c>
      <c r="J185" s="42">
        <f t="shared" si="25"/>
        <v>0</v>
      </c>
    </row>
    <row r="186" spans="1:20" ht="20.100000000000001" customHeight="1" x14ac:dyDescent="0.4">
      <c r="A186" s="110" t="s">
        <v>38</v>
      </c>
      <c r="B186" s="111"/>
      <c r="C186" s="111"/>
      <c r="D186" s="111"/>
      <c r="E186" s="111"/>
      <c r="F186" s="112"/>
      <c r="G186" s="43">
        <f>SUMIF(G156:G185,"&lt;&gt;#N/A")</f>
        <v>0</v>
      </c>
      <c r="H186" s="43">
        <f t="shared" ref="H186:J186" si="26">SUMIF(H156:H185,"&lt;&gt;#N/A")</f>
        <v>0</v>
      </c>
      <c r="I186" s="43">
        <f t="shared" si="26"/>
        <v>0</v>
      </c>
      <c r="J186" s="43">
        <f t="shared" si="26"/>
        <v>0</v>
      </c>
    </row>
    <row r="187" spans="1:20" ht="20.100000000000001" customHeight="1" x14ac:dyDescent="0.4">
      <c r="A187" s="24"/>
      <c r="B187" s="24"/>
      <c r="C187" s="24"/>
      <c r="D187" s="24"/>
      <c r="E187" s="24"/>
      <c r="F187" s="24"/>
      <c r="G187" s="25"/>
      <c r="H187" s="25"/>
      <c r="I187" s="25"/>
      <c r="J187" s="25"/>
    </row>
    <row r="188" spans="1:20" ht="30" customHeight="1" x14ac:dyDescent="0.4">
      <c r="A188" s="40" t="s">
        <v>43</v>
      </c>
      <c r="B188" s="44"/>
      <c r="C188" s="44"/>
      <c r="D188" s="44"/>
      <c r="E188" s="44"/>
      <c r="F188" s="44"/>
      <c r="G188" s="44"/>
      <c r="H188" s="44"/>
      <c r="I188" s="44"/>
    </row>
    <row r="189" spans="1:20" ht="42.95" customHeight="1" x14ac:dyDescent="0.4">
      <c r="A189" s="28" t="s">
        <v>49</v>
      </c>
      <c r="B189" s="28" t="s">
        <v>51</v>
      </c>
      <c r="C189" s="28" t="s">
        <v>32</v>
      </c>
      <c r="D189" s="41" t="s">
        <v>162</v>
      </c>
      <c r="E189" s="41" t="s">
        <v>163</v>
      </c>
      <c r="F189" s="28" t="s">
        <v>33</v>
      </c>
      <c r="G189" s="41" t="s">
        <v>34</v>
      </c>
      <c r="H189" s="41" t="s">
        <v>35</v>
      </c>
      <c r="I189" s="41" t="s">
        <v>113</v>
      </c>
      <c r="J189" s="41" t="s">
        <v>114</v>
      </c>
    </row>
    <row r="190" spans="1:20" ht="20.100000000000001" customHeight="1" x14ac:dyDescent="0.4">
      <c r="A190" s="49"/>
      <c r="B190" s="49"/>
      <c r="C190" s="49"/>
      <c r="D190" s="49"/>
      <c r="E190" s="49"/>
      <c r="F190" s="49"/>
      <c r="G190" s="50"/>
      <c r="H190" s="42">
        <f>IF(AND(A190&lt;&gt;"",B190&lt;&gt;"",C190&lt;&gt;"",D190&lt;&gt;"",E190&lt;&gt;"",F190&lt;&gt;"",G190&lt;&gt;""),VLOOKUP(F190,通所リハビリテーション費!$A$55:$B$59,2,0),0)</f>
        <v>0</v>
      </c>
      <c r="I190" s="42">
        <f>(H190*G190)*0.1*10</f>
        <v>0</v>
      </c>
      <c r="J190" s="42">
        <f>I190*12</f>
        <v>0</v>
      </c>
    </row>
    <row r="191" spans="1:20" ht="20.100000000000001" customHeight="1" x14ac:dyDescent="0.4">
      <c r="A191" s="49"/>
      <c r="B191" s="49"/>
      <c r="C191" s="49"/>
      <c r="D191" s="49"/>
      <c r="E191" s="49"/>
      <c r="F191" s="49"/>
      <c r="G191" s="50"/>
      <c r="H191" s="42">
        <f>IF(AND(A191&lt;&gt;"",B191&lt;&gt;"",C191&lt;&gt;"",D191&lt;&gt;"",E191&lt;&gt;"",F191&lt;&gt;"",G191&lt;&gt;""),VLOOKUP(F191,通所リハビリテーション費!$A$55:$B$59,2,0),0)</f>
        <v>0</v>
      </c>
      <c r="I191" s="42">
        <f t="shared" ref="I191:I195" si="27">(H191*G191)*0.1*10</f>
        <v>0</v>
      </c>
      <c r="J191" s="42">
        <f t="shared" ref="J191:J195" si="28">I191*12</f>
        <v>0</v>
      </c>
    </row>
    <row r="192" spans="1:20" ht="20.100000000000001" customHeight="1" x14ac:dyDescent="0.4">
      <c r="A192" s="49"/>
      <c r="B192" s="49"/>
      <c r="C192" s="49"/>
      <c r="D192" s="49"/>
      <c r="E192" s="49"/>
      <c r="F192" s="49"/>
      <c r="G192" s="50"/>
      <c r="H192" s="42">
        <f>IF(AND(A192&lt;&gt;"",B192&lt;&gt;"",C192&lt;&gt;"",D192&lt;&gt;"",E192&lt;&gt;"",F192&lt;&gt;"",G192&lt;&gt;""),VLOOKUP(F192,通所リハビリテーション費!$A$55:$B$59,2,0),0)</f>
        <v>0</v>
      </c>
      <c r="I192" s="42">
        <f t="shared" si="27"/>
        <v>0</v>
      </c>
      <c r="J192" s="42">
        <f t="shared" si="28"/>
        <v>0</v>
      </c>
    </row>
    <row r="193" spans="1:10" ht="20.100000000000001" customHeight="1" x14ac:dyDescent="0.4">
      <c r="A193" s="49"/>
      <c r="B193" s="49"/>
      <c r="C193" s="49"/>
      <c r="D193" s="49"/>
      <c r="E193" s="49"/>
      <c r="F193" s="49"/>
      <c r="G193" s="50"/>
      <c r="H193" s="42">
        <f>IF(AND(A193&lt;&gt;"",B193&lt;&gt;"",C193&lt;&gt;"",D193&lt;&gt;"",E193&lt;&gt;"",F193&lt;&gt;"",G193&lt;&gt;""),VLOOKUP(F193,通所リハビリテーション費!$A$55:$B$59,2,0),0)</f>
        <v>0</v>
      </c>
      <c r="I193" s="42">
        <f t="shared" si="27"/>
        <v>0</v>
      </c>
      <c r="J193" s="42">
        <f t="shared" si="28"/>
        <v>0</v>
      </c>
    </row>
    <row r="194" spans="1:10" ht="20.100000000000001" customHeight="1" x14ac:dyDescent="0.4">
      <c r="A194" s="49"/>
      <c r="B194" s="49"/>
      <c r="C194" s="49"/>
      <c r="D194" s="49"/>
      <c r="E194" s="49"/>
      <c r="F194" s="49"/>
      <c r="G194" s="50"/>
      <c r="H194" s="42">
        <f>IF(AND(A194&lt;&gt;"",B194&lt;&gt;"",C194&lt;&gt;"",D194&lt;&gt;"",E194&lt;&gt;"",F194&lt;&gt;"",G194&lt;&gt;""),VLOOKUP(F194,通所リハビリテーション費!$A$55:$B$59,2,0),0)</f>
        <v>0</v>
      </c>
      <c r="I194" s="42">
        <f t="shared" si="27"/>
        <v>0</v>
      </c>
      <c r="J194" s="42">
        <f t="shared" si="28"/>
        <v>0</v>
      </c>
    </row>
    <row r="195" spans="1:10" ht="20.100000000000001" customHeight="1" x14ac:dyDescent="0.4">
      <c r="A195" s="49"/>
      <c r="B195" s="49"/>
      <c r="C195" s="49"/>
      <c r="D195" s="49"/>
      <c r="E195" s="49"/>
      <c r="F195" s="49"/>
      <c r="G195" s="50"/>
      <c r="H195" s="42">
        <f>IF(AND(A195&lt;&gt;"",B195&lt;&gt;"",C195&lt;&gt;"",D195&lt;&gt;"",E195&lt;&gt;"",F195&lt;&gt;"",G195&lt;&gt;""),VLOOKUP(F195,通所リハビリテーション費!$A$55:$B$59,2,0),0)</f>
        <v>0</v>
      </c>
      <c r="I195" s="42">
        <f t="shared" si="27"/>
        <v>0</v>
      </c>
      <c r="J195" s="42">
        <f t="shared" si="28"/>
        <v>0</v>
      </c>
    </row>
    <row r="196" spans="1:10" ht="20.100000000000001" customHeight="1" x14ac:dyDescent="0.4">
      <c r="A196" s="49"/>
      <c r="B196" s="49"/>
      <c r="C196" s="49"/>
      <c r="D196" s="49"/>
      <c r="E196" s="49"/>
      <c r="F196" s="49"/>
      <c r="G196" s="50"/>
      <c r="H196" s="42">
        <f>IF(AND(A196&lt;&gt;"",B196&lt;&gt;"",C196&lt;&gt;"",D196&lt;&gt;"",E196&lt;&gt;"",F196&lt;&gt;"",G196&lt;&gt;""),VLOOKUP(F196,通所リハビリテーション費!$A$55:$B$59,2,0),0)</f>
        <v>0</v>
      </c>
      <c r="I196" s="42">
        <f t="shared" ref="I196:I219" si="29">(H196*G196)*0.1*10</f>
        <v>0</v>
      </c>
      <c r="J196" s="42">
        <f t="shared" ref="J196:J219" si="30">I196*12</f>
        <v>0</v>
      </c>
    </row>
    <row r="197" spans="1:10" ht="20.100000000000001" customHeight="1" x14ac:dyDescent="0.4">
      <c r="A197" s="49"/>
      <c r="B197" s="49"/>
      <c r="C197" s="49"/>
      <c r="D197" s="49"/>
      <c r="E197" s="49"/>
      <c r="F197" s="49"/>
      <c r="G197" s="50"/>
      <c r="H197" s="42">
        <f>IF(AND(A197&lt;&gt;"",B197&lt;&gt;"",C197&lt;&gt;"",D197&lt;&gt;"",E197&lt;&gt;"",F197&lt;&gt;"",G197&lt;&gt;""),VLOOKUP(F197,通所リハビリテーション費!$A$55:$B$59,2,0),0)</f>
        <v>0</v>
      </c>
      <c r="I197" s="42">
        <f t="shared" si="29"/>
        <v>0</v>
      </c>
      <c r="J197" s="42">
        <f t="shared" si="30"/>
        <v>0</v>
      </c>
    </row>
    <row r="198" spans="1:10" ht="20.100000000000001" customHeight="1" x14ac:dyDescent="0.4">
      <c r="A198" s="49"/>
      <c r="B198" s="49"/>
      <c r="C198" s="49"/>
      <c r="D198" s="49"/>
      <c r="E198" s="49"/>
      <c r="F198" s="49"/>
      <c r="G198" s="50"/>
      <c r="H198" s="42">
        <f>IF(AND(A198&lt;&gt;"",B198&lt;&gt;"",C198&lt;&gt;"",D198&lt;&gt;"",E198&lt;&gt;"",F198&lt;&gt;"",G198&lt;&gt;""),VLOOKUP(F198,通所リハビリテーション費!$A$55:$B$59,2,0),0)</f>
        <v>0</v>
      </c>
      <c r="I198" s="42">
        <f t="shared" si="29"/>
        <v>0</v>
      </c>
      <c r="J198" s="42">
        <f t="shared" si="30"/>
        <v>0</v>
      </c>
    </row>
    <row r="199" spans="1:10" ht="20.100000000000001" customHeight="1" x14ac:dyDescent="0.4">
      <c r="A199" s="49"/>
      <c r="B199" s="49"/>
      <c r="C199" s="49"/>
      <c r="D199" s="49"/>
      <c r="E199" s="49"/>
      <c r="F199" s="49"/>
      <c r="G199" s="50"/>
      <c r="H199" s="42">
        <f>IF(AND(A199&lt;&gt;"",B199&lt;&gt;"",C199&lt;&gt;"",D199&lt;&gt;"",E199&lt;&gt;"",F199&lt;&gt;"",G199&lt;&gt;""),VLOOKUP(F199,通所リハビリテーション費!$A$55:$B$59,2,0),0)</f>
        <v>0</v>
      </c>
      <c r="I199" s="42">
        <f t="shared" si="29"/>
        <v>0</v>
      </c>
      <c r="J199" s="42">
        <f t="shared" si="30"/>
        <v>0</v>
      </c>
    </row>
    <row r="200" spans="1:10" ht="20.100000000000001" customHeight="1" x14ac:dyDescent="0.4">
      <c r="A200" s="49"/>
      <c r="B200" s="49"/>
      <c r="C200" s="49"/>
      <c r="D200" s="49"/>
      <c r="E200" s="49"/>
      <c r="F200" s="49"/>
      <c r="G200" s="50"/>
      <c r="H200" s="42">
        <f>IF(AND(A200&lt;&gt;"",B200&lt;&gt;"",C200&lt;&gt;"",D200&lt;&gt;"",E200&lt;&gt;"",F200&lt;&gt;"",G200&lt;&gt;""),VLOOKUP(F200,通所リハビリテーション費!$A$55:$B$59,2,0),0)</f>
        <v>0</v>
      </c>
      <c r="I200" s="42">
        <f t="shared" si="29"/>
        <v>0</v>
      </c>
      <c r="J200" s="42">
        <f t="shared" si="30"/>
        <v>0</v>
      </c>
    </row>
    <row r="201" spans="1:10" ht="20.100000000000001" customHeight="1" x14ac:dyDescent="0.4">
      <c r="A201" s="49"/>
      <c r="B201" s="49"/>
      <c r="C201" s="49"/>
      <c r="D201" s="49"/>
      <c r="E201" s="49"/>
      <c r="F201" s="49"/>
      <c r="G201" s="50"/>
      <c r="H201" s="42">
        <f>IF(AND(A201&lt;&gt;"",B201&lt;&gt;"",C201&lt;&gt;"",D201&lt;&gt;"",E201&lt;&gt;"",F201&lt;&gt;"",G201&lt;&gt;""),VLOOKUP(F201,通所リハビリテーション費!$A$55:$B$59,2,0),0)</f>
        <v>0</v>
      </c>
      <c r="I201" s="42">
        <f t="shared" si="29"/>
        <v>0</v>
      </c>
      <c r="J201" s="42">
        <f t="shared" si="30"/>
        <v>0</v>
      </c>
    </row>
    <row r="202" spans="1:10" ht="20.100000000000001" customHeight="1" x14ac:dyDescent="0.4">
      <c r="A202" s="49"/>
      <c r="B202" s="49"/>
      <c r="C202" s="49"/>
      <c r="D202" s="49"/>
      <c r="E202" s="49"/>
      <c r="F202" s="49"/>
      <c r="G202" s="50"/>
      <c r="H202" s="42">
        <f>IF(AND(A202&lt;&gt;"",B202&lt;&gt;"",C202&lt;&gt;"",D202&lt;&gt;"",E202&lt;&gt;"",F202&lt;&gt;"",G202&lt;&gt;""),VLOOKUP(F202,通所リハビリテーション費!$A$55:$B$59,2,0),0)</f>
        <v>0</v>
      </c>
      <c r="I202" s="42">
        <f t="shared" si="29"/>
        <v>0</v>
      </c>
      <c r="J202" s="42">
        <f t="shared" si="30"/>
        <v>0</v>
      </c>
    </row>
    <row r="203" spans="1:10" ht="20.100000000000001" customHeight="1" x14ac:dyDescent="0.4">
      <c r="A203" s="49"/>
      <c r="B203" s="49"/>
      <c r="C203" s="49"/>
      <c r="D203" s="49"/>
      <c r="E203" s="49"/>
      <c r="F203" s="49"/>
      <c r="G203" s="50"/>
      <c r="H203" s="42">
        <f>IF(AND(A203&lt;&gt;"",B203&lt;&gt;"",C203&lt;&gt;"",D203&lt;&gt;"",E203&lt;&gt;"",F203&lt;&gt;"",G203&lt;&gt;""),VLOOKUP(F203,通所リハビリテーション費!$A$55:$B$59,2,0),0)</f>
        <v>0</v>
      </c>
      <c r="I203" s="42">
        <f t="shared" si="29"/>
        <v>0</v>
      </c>
      <c r="J203" s="42">
        <f t="shared" si="30"/>
        <v>0</v>
      </c>
    </row>
    <row r="204" spans="1:10" ht="20.100000000000001" customHeight="1" x14ac:dyDescent="0.4">
      <c r="A204" s="49"/>
      <c r="B204" s="49"/>
      <c r="C204" s="49"/>
      <c r="D204" s="49"/>
      <c r="E204" s="49"/>
      <c r="F204" s="49"/>
      <c r="G204" s="50"/>
      <c r="H204" s="42">
        <f>IF(AND(A204&lt;&gt;"",B204&lt;&gt;"",C204&lt;&gt;"",D204&lt;&gt;"",E204&lt;&gt;"",F204&lt;&gt;"",G204&lt;&gt;""),VLOOKUP(F204,通所リハビリテーション費!$A$55:$B$59,2,0),0)</f>
        <v>0</v>
      </c>
      <c r="I204" s="42">
        <f t="shared" si="29"/>
        <v>0</v>
      </c>
      <c r="J204" s="42">
        <f t="shared" si="30"/>
        <v>0</v>
      </c>
    </row>
    <row r="205" spans="1:10" ht="20.100000000000001" customHeight="1" x14ac:dyDescent="0.4">
      <c r="A205" s="49"/>
      <c r="B205" s="49"/>
      <c r="C205" s="49"/>
      <c r="D205" s="49"/>
      <c r="E205" s="49"/>
      <c r="F205" s="49"/>
      <c r="G205" s="50"/>
      <c r="H205" s="42">
        <f>IF(AND(A205&lt;&gt;"",B205&lt;&gt;"",C205&lt;&gt;"",D205&lt;&gt;"",E205&lt;&gt;"",F205&lt;&gt;"",G205&lt;&gt;""),VLOOKUP(F205,通所リハビリテーション費!$A$55:$B$59,2,0),0)</f>
        <v>0</v>
      </c>
      <c r="I205" s="42">
        <f t="shared" si="29"/>
        <v>0</v>
      </c>
      <c r="J205" s="42">
        <f t="shared" si="30"/>
        <v>0</v>
      </c>
    </row>
    <row r="206" spans="1:10" ht="20.100000000000001" customHeight="1" x14ac:dyDescent="0.4">
      <c r="A206" s="49"/>
      <c r="B206" s="49"/>
      <c r="C206" s="49"/>
      <c r="D206" s="49"/>
      <c r="E206" s="49"/>
      <c r="F206" s="49"/>
      <c r="G206" s="50"/>
      <c r="H206" s="42">
        <f>IF(AND(A206&lt;&gt;"",B206&lt;&gt;"",C206&lt;&gt;"",D206&lt;&gt;"",E206&lt;&gt;"",F206&lt;&gt;"",G206&lt;&gt;""),VLOOKUP(F206,通所リハビリテーション費!$A$55:$B$59,2,0),0)</f>
        <v>0</v>
      </c>
      <c r="I206" s="42">
        <f t="shared" si="29"/>
        <v>0</v>
      </c>
      <c r="J206" s="42">
        <f t="shared" si="30"/>
        <v>0</v>
      </c>
    </row>
    <row r="207" spans="1:10" ht="20.100000000000001" customHeight="1" x14ac:dyDescent="0.4">
      <c r="A207" s="49"/>
      <c r="B207" s="49"/>
      <c r="C207" s="49"/>
      <c r="D207" s="49"/>
      <c r="E207" s="49"/>
      <c r="F207" s="49"/>
      <c r="G207" s="50"/>
      <c r="H207" s="42">
        <f>IF(AND(A207&lt;&gt;"",B207&lt;&gt;"",C207&lt;&gt;"",D207&lt;&gt;"",E207&lt;&gt;"",F207&lt;&gt;"",G207&lt;&gt;""),VLOOKUP(F207,通所リハビリテーション費!$A$55:$B$59,2,0),0)</f>
        <v>0</v>
      </c>
      <c r="I207" s="42">
        <f t="shared" si="29"/>
        <v>0</v>
      </c>
      <c r="J207" s="42">
        <f t="shared" si="30"/>
        <v>0</v>
      </c>
    </row>
    <row r="208" spans="1:10" ht="20.100000000000001" customHeight="1" x14ac:dyDescent="0.4">
      <c r="A208" s="49"/>
      <c r="B208" s="49"/>
      <c r="C208" s="49"/>
      <c r="D208" s="49"/>
      <c r="E208" s="49"/>
      <c r="F208" s="49"/>
      <c r="G208" s="50"/>
      <c r="H208" s="42">
        <f>IF(AND(A208&lt;&gt;"",B208&lt;&gt;"",C208&lt;&gt;"",D208&lt;&gt;"",E208&lt;&gt;"",F208&lt;&gt;"",G208&lt;&gt;""),VLOOKUP(F208,通所リハビリテーション費!$A$55:$B$59,2,0),0)</f>
        <v>0</v>
      </c>
      <c r="I208" s="42">
        <f t="shared" si="29"/>
        <v>0</v>
      </c>
      <c r="J208" s="42">
        <f t="shared" si="30"/>
        <v>0</v>
      </c>
    </row>
    <row r="209" spans="1:20" ht="20.100000000000001" customHeight="1" x14ac:dyDescent="0.4">
      <c r="A209" s="49"/>
      <c r="B209" s="49"/>
      <c r="C209" s="49"/>
      <c r="D209" s="49"/>
      <c r="E209" s="49"/>
      <c r="F209" s="49"/>
      <c r="G209" s="50"/>
      <c r="H209" s="42">
        <f>IF(AND(A209&lt;&gt;"",B209&lt;&gt;"",C209&lt;&gt;"",D209&lt;&gt;"",E209&lt;&gt;"",F209&lt;&gt;"",G209&lt;&gt;""),VLOOKUP(F209,通所リハビリテーション費!$A$55:$B$59,2,0),0)</f>
        <v>0</v>
      </c>
      <c r="I209" s="42">
        <f t="shared" si="29"/>
        <v>0</v>
      </c>
      <c r="J209" s="42">
        <f t="shared" si="30"/>
        <v>0</v>
      </c>
    </row>
    <row r="210" spans="1:20" ht="20.100000000000001" customHeight="1" x14ac:dyDescent="0.4">
      <c r="A210" s="49"/>
      <c r="B210" s="49"/>
      <c r="C210" s="49"/>
      <c r="D210" s="49"/>
      <c r="E210" s="49"/>
      <c r="F210" s="49"/>
      <c r="G210" s="50"/>
      <c r="H210" s="42">
        <f>IF(AND(A210&lt;&gt;"",B210&lt;&gt;"",C210&lt;&gt;"",D210&lt;&gt;"",E210&lt;&gt;"",F210&lt;&gt;"",G210&lt;&gt;""),VLOOKUP(F210,通所リハビリテーション費!$A$55:$B$59,2,0),0)</f>
        <v>0</v>
      </c>
      <c r="I210" s="42">
        <f t="shared" si="29"/>
        <v>0</v>
      </c>
      <c r="J210" s="42">
        <f t="shared" si="30"/>
        <v>0</v>
      </c>
    </row>
    <row r="211" spans="1:20" ht="20.100000000000001" customHeight="1" x14ac:dyDescent="0.4">
      <c r="A211" s="49"/>
      <c r="B211" s="49"/>
      <c r="C211" s="49"/>
      <c r="D211" s="49"/>
      <c r="E211" s="49"/>
      <c r="F211" s="49"/>
      <c r="G211" s="50"/>
      <c r="H211" s="42">
        <f>IF(AND(A211&lt;&gt;"",B211&lt;&gt;"",C211&lt;&gt;"",D211&lt;&gt;"",E211&lt;&gt;"",F211&lt;&gt;"",G211&lt;&gt;""),VLOOKUP(F211,通所リハビリテーション費!$A$55:$B$59,2,0),0)</f>
        <v>0</v>
      </c>
      <c r="I211" s="42">
        <f t="shared" si="29"/>
        <v>0</v>
      </c>
      <c r="J211" s="42">
        <f t="shared" si="30"/>
        <v>0</v>
      </c>
    </row>
    <row r="212" spans="1:20" ht="20.100000000000001" customHeight="1" x14ac:dyDescent="0.4">
      <c r="A212" s="49"/>
      <c r="B212" s="49"/>
      <c r="C212" s="49"/>
      <c r="D212" s="49"/>
      <c r="E212" s="49"/>
      <c r="F212" s="49"/>
      <c r="G212" s="50"/>
      <c r="H212" s="42">
        <f>IF(AND(A212&lt;&gt;"",B212&lt;&gt;"",C212&lt;&gt;"",D212&lt;&gt;"",E212&lt;&gt;"",F212&lt;&gt;"",G212&lt;&gt;""),VLOOKUP(F212,通所リハビリテーション費!$A$55:$B$59,2,0),0)</f>
        <v>0</v>
      </c>
      <c r="I212" s="42">
        <f t="shared" si="29"/>
        <v>0</v>
      </c>
      <c r="J212" s="42">
        <f t="shared" si="30"/>
        <v>0</v>
      </c>
    </row>
    <row r="213" spans="1:20" ht="20.100000000000001" customHeight="1" x14ac:dyDescent="0.4">
      <c r="A213" s="49"/>
      <c r="B213" s="49"/>
      <c r="C213" s="49"/>
      <c r="D213" s="49"/>
      <c r="E213" s="49"/>
      <c r="F213" s="49"/>
      <c r="G213" s="50"/>
      <c r="H213" s="42">
        <f>IF(AND(A213&lt;&gt;"",B213&lt;&gt;"",C213&lt;&gt;"",D213&lt;&gt;"",E213&lt;&gt;"",F213&lt;&gt;"",G213&lt;&gt;""),VLOOKUP(F213,通所リハビリテーション費!$A$55:$B$59,2,0),0)</f>
        <v>0</v>
      </c>
      <c r="I213" s="42">
        <f t="shared" si="29"/>
        <v>0</v>
      </c>
      <c r="J213" s="42">
        <f t="shared" si="30"/>
        <v>0</v>
      </c>
    </row>
    <row r="214" spans="1:20" ht="20.100000000000001" customHeight="1" x14ac:dyDescent="0.4">
      <c r="A214" s="49"/>
      <c r="B214" s="49"/>
      <c r="C214" s="49"/>
      <c r="D214" s="49"/>
      <c r="E214" s="49"/>
      <c r="F214" s="49"/>
      <c r="G214" s="50"/>
      <c r="H214" s="42">
        <f>IF(AND(A214&lt;&gt;"",B214&lt;&gt;"",C214&lt;&gt;"",D214&lt;&gt;"",E214&lt;&gt;"",F214&lt;&gt;"",G214&lt;&gt;""),VLOOKUP(F214,通所リハビリテーション費!$A$55:$B$59,2,0),0)</f>
        <v>0</v>
      </c>
      <c r="I214" s="42">
        <f t="shared" si="29"/>
        <v>0</v>
      </c>
      <c r="J214" s="42">
        <f t="shared" si="30"/>
        <v>0</v>
      </c>
    </row>
    <row r="215" spans="1:20" ht="20.100000000000001" customHeight="1" x14ac:dyDescent="0.4">
      <c r="A215" s="49"/>
      <c r="B215" s="49"/>
      <c r="C215" s="49"/>
      <c r="D215" s="49"/>
      <c r="E215" s="49"/>
      <c r="F215" s="49"/>
      <c r="G215" s="50"/>
      <c r="H215" s="42">
        <f>IF(AND(A215&lt;&gt;"",B215&lt;&gt;"",C215&lt;&gt;"",D215&lt;&gt;"",E215&lt;&gt;"",F215&lt;&gt;"",G215&lt;&gt;""),VLOOKUP(F215,通所リハビリテーション費!$A$55:$B$59,2,0),0)</f>
        <v>0</v>
      </c>
      <c r="I215" s="42">
        <f t="shared" si="29"/>
        <v>0</v>
      </c>
      <c r="J215" s="42">
        <f t="shared" si="30"/>
        <v>0</v>
      </c>
      <c r="T215" s="44"/>
    </row>
    <row r="216" spans="1:20" ht="20.100000000000001" customHeight="1" x14ac:dyDescent="0.4">
      <c r="A216" s="49"/>
      <c r="B216" s="49"/>
      <c r="C216" s="49"/>
      <c r="D216" s="49"/>
      <c r="E216" s="49"/>
      <c r="F216" s="49"/>
      <c r="G216" s="50"/>
      <c r="H216" s="42">
        <f>IF(AND(A216&lt;&gt;"",B216&lt;&gt;"",C216&lt;&gt;"",D216&lt;&gt;"",E216&lt;&gt;"",F216&lt;&gt;"",G216&lt;&gt;""),VLOOKUP(F216,通所リハビリテーション費!$A$55:$B$59,2,0),0)</f>
        <v>0</v>
      </c>
      <c r="I216" s="42">
        <f t="shared" si="29"/>
        <v>0</v>
      </c>
      <c r="J216" s="42">
        <f t="shared" si="30"/>
        <v>0</v>
      </c>
    </row>
    <row r="217" spans="1:20" ht="20.100000000000001" customHeight="1" x14ac:dyDescent="0.4">
      <c r="A217" s="49"/>
      <c r="B217" s="49"/>
      <c r="C217" s="49"/>
      <c r="D217" s="49"/>
      <c r="E217" s="49"/>
      <c r="F217" s="49"/>
      <c r="G217" s="50"/>
      <c r="H217" s="42">
        <f>IF(AND(A217&lt;&gt;"",B217&lt;&gt;"",C217&lt;&gt;"",D217&lt;&gt;"",E217&lt;&gt;"",F217&lt;&gt;"",G217&lt;&gt;""),VLOOKUP(F217,通所リハビリテーション費!$A$55:$B$59,2,0),0)</f>
        <v>0</v>
      </c>
      <c r="I217" s="42">
        <f t="shared" si="29"/>
        <v>0</v>
      </c>
      <c r="J217" s="42">
        <f t="shared" si="30"/>
        <v>0</v>
      </c>
    </row>
    <row r="218" spans="1:20" ht="20.100000000000001" customHeight="1" x14ac:dyDescent="0.4">
      <c r="A218" s="49"/>
      <c r="B218" s="49"/>
      <c r="C218" s="49"/>
      <c r="D218" s="49"/>
      <c r="E218" s="49"/>
      <c r="F218" s="49"/>
      <c r="G218" s="50"/>
      <c r="H218" s="42">
        <f>IF(AND(A218&lt;&gt;"",B218&lt;&gt;"",C218&lt;&gt;"",D218&lt;&gt;"",E218&lt;&gt;"",F218&lt;&gt;"",G218&lt;&gt;""),VLOOKUP(F218,通所リハビリテーション費!$A$55:$B$59,2,0),0)</f>
        <v>0</v>
      </c>
      <c r="I218" s="42">
        <f t="shared" si="29"/>
        <v>0</v>
      </c>
      <c r="J218" s="42">
        <f t="shared" si="30"/>
        <v>0</v>
      </c>
    </row>
    <row r="219" spans="1:20" ht="20.100000000000001" customHeight="1" x14ac:dyDescent="0.4">
      <c r="A219" s="49"/>
      <c r="B219" s="49"/>
      <c r="C219" s="49"/>
      <c r="D219" s="49"/>
      <c r="E219" s="49"/>
      <c r="F219" s="49"/>
      <c r="G219" s="50"/>
      <c r="H219" s="42">
        <f>IF(AND(A219&lt;&gt;"",B219&lt;&gt;"",C219&lt;&gt;"",D219&lt;&gt;"",E219&lt;&gt;"",F219&lt;&gt;"",G219&lt;&gt;""),VLOOKUP(F219,通所リハビリテーション費!$A$55:$B$59,2,0),0)</f>
        <v>0</v>
      </c>
      <c r="I219" s="42">
        <f t="shared" si="29"/>
        <v>0</v>
      </c>
      <c r="J219" s="42">
        <f t="shared" si="30"/>
        <v>0</v>
      </c>
    </row>
    <row r="220" spans="1:20" ht="20.100000000000001" customHeight="1" x14ac:dyDescent="0.4">
      <c r="A220" s="110" t="s">
        <v>38</v>
      </c>
      <c r="B220" s="111"/>
      <c r="C220" s="111"/>
      <c r="D220" s="111"/>
      <c r="E220" s="111"/>
      <c r="F220" s="112"/>
      <c r="G220" s="43">
        <f>SUMIF(G190:G219,"&lt;&gt;#N/A")</f>
        <v>0</v>
      </c>
      <c r="H220" s="43">
        <f t="shared" ref="H220:J220" si="31">SUMIF(H190:H219,"&lt;&gt;#N/A")</f>
        <v>0</v>
      </c>
      <c r="I220" s="43">
        <f t="shared" si="31"/>
        <v>0</v>
      </c>
      <c r="J220" s="43">
        <f t="shared" si="31"/>
        <v>0</v>
      </c>
    </row>
    <row r="221" spans="1:20" ht="20.100000000000001" customHeight="1" x14ac:dyDescent="0.4">
      <c r="A221" s="24"/>
      <c r="B221" s="24"/>
      <c r="C221" s="24"/>
      <c r="D221" s="24"/>
      <c r="E221" s="24"/>
      <c r="F221" s="24"/>
      <c r="G221" s="25"/>
      <c r="H221" s="25"/>
      <c r="I221" s="25"/>
      <c r="J221" s="25"/>
    </row>
    <row r="222" spans="1:20" ht="30" customHeight="1" x14ac:dyDescent="0.4">
      <c r="A222" s="40" t="s">
        <v>44</v>
      </c>
    </row>
    <row r="223" spans="1:20" ht="42.95" customHeight="1" x14ac:dyDescent="0.4">
      <c r="A223" s="28" t="s">
        <v>49</v>
      </c>
      <c r="B223" s="28" t="s">
        <v>51</v>
      </c>
      <c r="C223" s="28" t="s">
        <v>32</v>
      </c>
      <c r="D223" s="41" t="s">
        <v>162</v>
      </c>
      <c r="E223" s="41" t="s">
        <v>163</v>
      </c>
      <c r="F223" s="28" t="s">
        <v>33</v>
      </c>
      <c r="G223" s="41" t="s">
        <v>34</v>
      </c>
      <c r="H223" s="41" t="s">
        <v>35</v>
      </c>
      <c r="I223" s="41" t="s">
        <v>113</v>
      </c>
      <c r="J223" s="41" t="s">
        <v>114</v>
      </c>
    </row>
    <row r="224" spans="1:20" ht="20.100000000000001" customHeight="1" x14ac:dyDescent="0.4">
      <c r="A224" s="49"/>
      <c r="B224" s="49"/>
      <c r="C224" s="49"/>
      <c r="D224" s="49"/>
      <c r="E224" s="49"/>
      <c r="F224" s="49"/>
      <c r="G224" s="50"/>
      <c r="H224" s="42">
        <f>IF(AND(A224&lt;&gt;"",B224&lt;&gt;"",C224&lt;&gt;"",D224&lt;&gt;"",E224&lt;&gt;"",F224&lt;&gt;"",G224&lt;&gt;""),VLOOKUP(F224,通所リハビリテーション費!$A$62:$B$66,2,0),0)</f>
        <v>0</v>
      </c>
      <c r="I224" s="42">
        <f>(H224*G224)*0.1*10</f>
        <v>0</v>
      </c>
      <c r="J224" s="42">
        <f>I224*12</f>
        <v>0</v>
      </c>
    </row>
    <row r="225" spans="1:10" ht="20.100000000000001" customHeight="1" x14ac:dyDescent="0.4">
      <c r="A225" s="49"/>
      <c r="B225" s="49"/>
      <c r="C225" s="49"/>
      <c r="D225" s="49"/>
      <c r="E225" s="49"/>
      <c r="F225" s="49"/>
      <c r="G225" s="50"/>
      <c r="H225" s="42">
        <f>IF(AND(A225&lt;&gt;"",B225&lt;&gt;"",C225&lt;&gt;"",D225&lt;&gt;"",E225&lt;&gt;"",F225&lt;&gt;"",G225&lt;&gt;""),VLOOKUP(F225,通所リハビリテーション費!$A$62:$B$66,2,0),0)</f>
        <v>0</v>
      </c>
      <c r="I225" s="42">
        <f t="shared" ref="I225:I229" si="32">(H225*G225)*0.1*10</f>
        <v>0</v>
      </c>
      <c r="J225" s="42">
        <f t="shared" ref="J225:J229" si="33">I225*12</f>
        <v>0</v>
      </c>
    </row>
    <row r="226" spans="1:10" ht="20.100000000000001" customHeight="1" x14ac:dyDescent="0.4">
      <c r="A226" s="49"/>
      <c r="B226" s="49"/>
      <c r="C226" s="49"/>
      <c r="D226" s="49"/>
      <c r="E226" s="49"/>
      <c r="F226" s="49"/>
      <c r="G226" s="50"/>
      <c r="H226" s="42">
        <f>IF(AND(A226&lt;&gt;"",B226&lt;&gt;"",C226&lt;&gt;"",D226&lt;&gt;"",E226&lt;&gt;"",F226&lt;&gt;"",G226&lt;&gt;""),VLOOKUP(F226,通所リハビリテーション費!$A$62:$B$66,2,0),0)</f>
        <v>0</v>
      </c>
      <c r="I226" s="42">
        <f t="shared" si="32"/>
        <v>0</v>
      </c>
      <c r="J226" s="42">
        <f t="shared" si="33"/>
        <v>0</v>
      </c>
    </row>
    <row r="227" spans="1:10" ht="20.100000000000001" customHeight="1" x14ac:dyDescent="0.4">
      <c r="A227" s="49"/>
      <c r="B227" s="49"/>
      <c r="C227" s="49"/>
      <c r="D227" s="49"/>
      <c r="E227" s="49"/>
      <c r="F227" s="49"/>
      <c r="G227" s="50"/>
      <c r="H227" s="42">
        <f>IF(AND(A227&lt;&gt;"",B227&lt;&gt;"",C227&lt;&gt;"",D227&lt;&gt;"",E227&lt;&gt;"",F227&lt;&gt;"",G227&lt;&gt;""),VLOOKUP(F227,通所リハビリテーション費!$A$62:$B$66,2,0),0)</f>
        <v>0</v>
      </c>
      <c r="I227" s="42">
        <f t="shared" si="32"/>
        <v>0</v>
      </c>
      <c r="J227" s="42">
        <f t="shared" si="33"/>
        <v>0</v>
      </c>
    </row>
    <row r="228" spans="1:10" ht="20.100000000000001" customHeight="1" x14ac:dyDescent="0.4">
      <c r="A228" s="49"/>
      <c r="B228" s="49"/>
      <c r="C228" s="49"/>
      <c r="D228" s="49"/>
      <c r="E228" s="49"/>
      <c r="F228" s="49"/>
      <c r="G228" s="50"/>
      <c r="H228" s="42">
        <f>IF(AND(A228&lt;&gt;"",B228&lt;&gt;"",C228&lt;&gt;"",D228&lt;&gt;"",E228&lt;&gt;"",F228&lt;&gt;"",G228&lt;&gt;""),VLOOKUP(F228,通所リハビリテーション費!$A$62:$B$66,2,0),0)</f>
        <v>0</v>
      </c>
      <c r="I228" s="42">
        <f t="shared" si="32"/>
        <v>0</v>
      </c>
      <c r="J228" s="42">
        <f t="shared" si="33"/>
        <v>0</v>
      </c>
    </row>
    <row r="229" spans="1:10" ht="20.100000000000001" customHeight="1" x14ac:dyDescent="0.4">
      <c r="A229" s="49"/>
      <c r="B229" s="49"/>
      <c r="C229" s="49"/>
      <c r="D229" s="49"/>
      <c r="E229" s="49"/>
      <c r="F229" s="49"/>
      <c r="G229" s="50"/>
      <c r="H229" s="42">
        <f>IF(AND(A229&lt;&gt;"",B229&lt;&gt;"",C229&lt;&gt;"",D229&lt;&gt;"",E229&lt;&gt;"",F229&lt;&gt;"",G229&lt;&gt;""),VLOOKUP(F229,通所リハビリテーション費!$A$62:$B$66,2,0),0)</f>
        <v>0</v>
      </c>
      <c r="I229" s="42">
        <f t="shared" si="32"/>
        <v>0</v>
      </c>
      <c r="J229" s="42">
        <f t="shared" si="33"/>
        <v>0</v>
      </c>
    </row>
    <row r="230" spans="1:10" ht="20.100000000000001" customHeight="1" x14ac:dyDescent="0.4">
      <c r="A230" s="49"/>
      <c r="B230" s="49"/>
      <c r="C230" s="49"/>
      <c r="D230" s="49"/>
      <c r="E230" s="49"/>
      <c r="F230" s="49"/>
      <c r="G230" s="50"/>
      <c r="H230" s="42">
        <f>IF(AND(A230&lt;&gt;"",B230&lt;&gt;"",C230&lt;&gt;"",D230&lt;&gt;"",E230&lt;&gt;"",F230&lt;&gt;"",G230&lt;&gt;""),VLOOKUP(F230,通所リハビリテーション費!$A$62:$B$66,2,0),0)</f>
        <v>0</v>
      </c>
      <c r="I230" s="42">
        <f t="shared" ref="I230:I253" si="34">(H230*G230)*0.1*10</f>
        <v>0</v>
      </c>
      <c r="J230" s="42">
        <f t="shared" ref="J230:J253" si="35">I230*12</f>
        <v>0</v>
      </c>
    </row>
    <row r="231" spans="1:10" ht="20.100000000000001" customHeight="1" x14ac:dyDescent="0.4">
      <c r="A231" s="49"/>
      <c r="B231" s="49"/>
      <c r="C231" s="49"/>
      <c r="D231" s="49"/>
      <c r="E231" s="49"/>
      <c r="F231" s="49"/>
      <c r="G231" s="50"/>
      <c r="H231" s="42">
        <f>IF(AND(A231&lt;&gt;"",B231&lt;&gt;"",C231&lt;&gt;"",D231&lt;&gt;"",E231&lt;&gt;"",F231&lt;&gt;"",G231&lt;&gt;""),VLOOKUP(F231,通所リハビリテーション費!$A$62:$B$66,2,0),0)</f>
        <v>0</v>
      </c>
      <c r="I231" s="42">
        <f t="shared" si="34"/>
        <v>0</v>
      </c>
      <c r="J231" s="42">
        <f t="shared" si="35"/>
        <v>0</v>
      </c>
    </row>
    <row r="232" spans="1:10" ht="20.100000000000001" customHeight="1" x14ac:dyDescent="0.4">
      <c r="A232" s="49"/>
      <c r="B232" s="49"/>
      <c r="C232" s="49"/>
      <c r="D232" s="49"/>
      <c r="E232" s="49"/>
      <c r="F232" s="49"/>
      <c r="G232" s="50"/>
      <c r="H232" s="42">
        <f>IF(AND(A232&lt;&gt;"",B232&lt;&gt;"",C232&lt;&gt;"",D232&lt;&gt;"",E232&lt;&gt;"",F232&lt;&gt;"",G232&lt;&gt;""),VLOOKUP(F232,通所リハビリテーション費!$A$62:$B$66,2,0),0)</f>
        <v>0</v>
      </c>
      <c r="I232" s="42">
        <f t="shared" si="34"/>
        <v>0</v>
      </c>
      <c r="J232" s="42">
        <f t="shared" si="35"/>
        <v>0</v>
      </c>
    </row>
    <row r="233" spans="1:10" ht="20.100000000000001" customHeight="1" x14ac:dyDescent="0.4">
      <c r="A233" s="49"/>
      <c r="B233" s="49"/>
      <c r="C233" s="49"/>
      <c r="D233" s="49"/>
      <c r="E233" s="49"/>
      <c r="F233" s="49"/>
      <c r="G233" s="50"/>
      <c r="H233" s="42">
        <f>IF(AND(A233&lt;&gt;"",B233&lt;&gt;"",C233&lt;&gt;"",D233&lt;&gt;"",E233&lt;&gt;"",F233&lt;&gt;"",G233&lt;&gt;""),VLOOKUP(F233,通所リハビリテーション費!$A$62:$B$66,2,0),0)</f>
        <v>0</v>
      </c>
      <c r="I233" s="42">
        <f t="shared" si="34"/>
        <v>0</v>
      </c>
      <c r="J233" s="42">
        <f t="shared" si="35"/>
        <v>0</v>
      </c>
    </row>
    <row r="234" spans="1:10" ht="20.100000000000001" customHeight="1" x14ac:dyDescent="0.4">
      <c r="A234" s="49"/>
      <c r="B234" s="49"/>
      <c r="C234" s="49"/>
      <c r="D234" s="49"/>
      <c r="E234" s="49"/>
      <c r="F234" s="49"/>
      <c r="G234" s="50"/>
      <c r="H234" s="42">
        <f>IF(AND(A234&lt;&gt;"",B234&lt;&gt;"",C234&lt;&gt;"",D234&lt;&gt;"",E234&lt;&gt;"",F234&lt;&gt;"",G234&lt;&gt;""),VLOOKUP(F234,通所リハビリテーション費!$A$62:$B$66,2,0),0)</f>
        <v>0</v>
      </c>
      <c r="I234" s="42">
        <f t="shared" si="34"/>
        <v>0</v>
      </c>
      <c r="J234" s="42">
        <f t="shared" si="35"/>
        <v>0</v>
      </c>
    </row>
    <row r="235" spans="1:10" ht="20.100000000000001" customHeight="1" x14ac:dyDescent="0.4">
      <c r="A235" s="49"/>
      <c r="B235" s="49"/>
      <c r="C235" s="49"/>
      <c r="D235" s="49"/>
      <c r="E235" s="49"/>
      <c r="F235" s="49"/>
      <c r="G235" s="50"/>
      <c r="H235" s="42">
        <f>IF(AND(A235&lt;&gt;"",B235&lt;&gt;"",C235&lt;&gt;"",D235&lt;&gt;"",E235&lt;&gt;"",F235&lt;&gt;"",G235&lt;&gt;""),VLOOKUP(F235,通所リハビリテーション費!$A$62:$B$66,2,0),0)</f>
        <v>0</v>
      </c>
      <c r="I235" s="42">
        <f t="shared" si="34"/>
        <v>0</v>
      </c>
      <c r="J235" s="42">
        <f t="shared" si="35"/>
        <v>0</v>
      </c>
    </row>
    <row r="236" spans="1:10" ht="20.100000000000001" customHeight="1" x14ac:dyDescent="0.4">
      <c r="A236" s="49"/>
      <c r="B236" s="49"/>
      <c r="C236" s="49"/>
      <c r="D236" s="49"/>
      <c r="E236" s="49"/>
      <c r="F236" s="49"/>
      <c r="G236" s="50"/>
      <c r="H236" s="42">
        <f>IF(AND(A236&lt;&gt;"",B236&lt;&gt;"",C236&lt;&gt;"",D236&lt;&gt;"",E236&lt;&gt;"",F236&lt;&gt;"",G236&lt;&gt;""),VLOOKUP(F236,通所リハビリテーション費!$A$62:$B$66,2,0),0)</f>
        <v>0</v>
      </c>
      <c r="I236" s="42">
        <f t="shared" si="34"/>
        <v>0</v>
      </c>
      <c r="J236" s="42">
        <f t="shared" si="35"/>
        <v>0</v>
      </c>
    </row>
    <row r="237" spans="1:10" ht="20.100000000000001" customHeight="1" x14ac:dyDescent="0.4">
      <c r="A237" s="49"/>
      <c r="B237" s="49"/>
      <c r="C237" s="49"/>
      <c r="D237" s="49"/>
      <c r="E237" s="49"/>
      <c r="F237" s="49"/>
      <c r="G237" s="50"/>
      <c r="H237" s="42">
        <f>IF(AND(A237&lt;&gt;"",B237&lt;&gt;"",C237&lt;&gt;"",D237&lt;&gt;"",E237&lt;&gt;"",F237&lt;&gt;"",G237&lt;&gt;""),VLOOKUP(F237,通所リハビリテーション費!$A$62:$B$66,2,0),0)</f>
        <v>0</v>
      </c>
      <c r="I237" s="42">
        <f t="shared" si="34"/>
        <v>0</v>
      </c>
      <c r="J237" s="42">
        <f t="shared" si="35"/>
        <v>0</v>
      </c>
    </row>
    <row r="238" spans="1:10" ht="20.100000000000001" customHeight="1" x14ac:dyDescent="0.4">
      <c r="A238" s="49"/>
      <c r="B238" s="49"/>
      <c r="C238" s="49"/>
      <c r="D238" s="49"/>
      <c r="E238" s="49"/>
      <c r="F238" s="49"/>
      <c r="G238" s="50"/>
      <c r="H238" s="42">
        <f>IF(AND(A238&lt;&gt;"",B238&lt;&gt;"",C238&lt;&gt;"",D238&lt;&gt;"",E238&lt;&gt;"",F238&lt;&gt;"",G238&lt;&gt;""),VLOOKUP(F238,通所リハビリテーション費!$A$62:$B$66,2,0),0)</f>
        <v>0</v>
      </c>
      <c r="I238" s="42">
        <f t="shared" si="34"/>
        <v>0</v>
      </c>
      <c r="J238" s="42">
        <f t="shared" si="35"/>
        <v>0</v>
      </c>
    </row>
    <row r="239" spans="1:10" ht="20.100000000000001" customHeight="1" x14ac:dyDescent="0.4">
      <c r="A239" s="49"/>
      <c r="B239" s="49"/>
      <c r="C239" s="49"/>
      <c r="D239" s="49"/>
      <c r="E239" s="49"/>
      <c r="F239" s="49"/>
      <c r="G239" s="50"/>
      <c r="H239" s="42">
        <f>IF(AND(A239&lt;&gt;"",B239&lt;&gt;"",C239&lt;&gt;"",D239&lt;&gt;"",E239&lt;&gt;"",F239&lt;&gt;"",G239&lt;&gt;""),VLOOKUP(F239,通所リハビリテーション費!$A$62:$B$66,2,0),0)</f>
        <v>0</v>
      </c>
      <c r="I239" s="42">
        <f t="shared" si="34"/>
        <v>0</v>
      </c>
      <c r="J239" s="42">
        <f t="shared" si="35"/>
        <v>0</v>
      </c>
    </row>
    <row r="240" spans="1:10" ht="20.100000000000001" customHeight="1" x14ac:dyDescent="0.4">
      <c r="A240" s="49"/>
      <c r="B240" s="49"/>
      <c r="C240" s="49"/>
      <c r="D240" s="49"/>
      <c r="E240" s="49"/>
      <c r="F240" s="49"/>
      <c r="G240" s="50"/>
      <c r="H240" s="42">
        <f>IF(AND(A240&lt;&gt;"",B240&lt;&gt;"",C240&lt;&gt;"",D240&lt;&gt;"",E240&lt;&gt;"",F240&lt;&gt;"",G240&lt;&gt;""),VLOOKUP(F240,通所リハビリテーション費!$A$62:$B$66,2,0),0)</f>
        <v>0</v>
      </c>
      <c r="I240" s="42">
        <f t="shared" si="34"/>
        <v>0</v>
      </c>
      <c r="J240" s="42">
        <f t="shared" si="35"/>
        <v>0</v>
      </c>
    </row>
    <row r="241" spans="1:20" ht="20.100000000000001" customHeight="1" x14ac:dyDescent="0.4">
      <c r="A241" s="49"/>
      <c r="B241" s="49"/>
      <c r="C241" s="49"/>
      <c r="D241" s="49"/>
      <c r="E241" s="49"/>
      <c r="F241" s="49"/>
      <c r="G241" s="50"/>
      <c r="H241" s="42">
        <f>IF(AND(A241&lt;&gt;"",B241&lt;&gt;"",C241&lt;&gt;"",D241&lt;&gt;"",E241&lt;&gt;"",F241&lt;&gt;"",G241&lt;&gt;""),VLOOKUP(F241,通所リハビリテーション費!$A$62:$B$66,2,0),0)</f>
        <v>0</v>
      </c>
      <c r="I241" s="42">
        <f t="shared" si="34"/>
        <v>0</v>
      </c>
      <c r="J241" s="42">
        <f t="shared" si="35"/>
        <v>0</v>
      </c>
    </row>
    <row r="242" spans="1:20" ht="20.100000000000001" customHeight="1" x14ac:dyDescent="0.4">
      <c r="A242" s="49"/>
      <c r="B242" s="49"/>
      <c r="C242" s="49"/>
      <c r="D242" s="49"/>
      <c r="E242" s="49"/>
      <c r="F242" s="49"/>
      <c r="G242" s="50"/>
      <c r="H242" s="42">
        <f>IF(AND(A242&lt;&gt;"",B242&lt;&gt;"",C242&lt;&gt;"",D242&lt;&gt;"",E242&lt;&gt;"",F242&lt;&gt;"",G242&lt;&gt;""),VLOOKUP(F242,通所リハビリテーション費!$A$62:$B$66,2,0),0)</f>
        <v>0</v>
      </c>
      <c r="I242" s="42">
        <f t="shared" si="34"/>
        <v>0</v>
      </c>
      <c r="J242" s="42">
        <f t="shared" si="35"/>
        <v>0</v>
      </c>
    </row>
    <row r="243" spans="1:20" ht="20.100000000000001" customHeight="1" x14ac:dyDescent="0.4">
      <c r="A243" s="49"/>
      <c r="B243" s="49"/>
      <c r="C243" s="49"/>
      <c r="D243" s="49"/>
      <c r="E243" s="49"/>
      <c r="F243" s="49"/>
      <c r="G243" s="50"/>
      <c r="H243" s="42">
        <f>IF(AND(A243&lt;&gt;"",B243&lt;&gt;"",C243&lt;&gt;"",D243&lt;&gt;"",E243&lt;&gt;"",F243&lt;&gt;"",G243&lt;&gt;""),VLOOKUP(F243,通所リハビリテーション費!$A$62:$B$66,2,0),0)</f>
        <v>0</v>
      </c>
      <c r="I243" s="42">
        <f t="shared" si="34"/>
        <v>0</v>
      </c>
      <c r="J243" s="42">
        <f t="shared" si="35"/>
        <v>0</v>
      </c>
    </row>
    <row r="244" spans="1:20" ht="20.100000000000001" customHeight="1" x14ac:dyDescent="0.4">
      <c r="A244" s="49"/>
      <c r="B244" s="49"/>
      <c r="C244" s="49"/>
      <c r="D244" s="49"/>
      <c r="E244" s="49"/>
      <c r="F244" s="49"/>
      <c r="G244" s="50"/>
      <c r="H244" s="42">
        <f>IF(AND(A244&lt;&gt;"",B244&lt;&gt;"",C244&lt;&gt;"",D244&lt;&gt;"",E244&lt;&gt;"",F244&lt;&gt;"",G244&lt;&gt;""),VLOOKUP(F244,通所リハビリテーション費!$A$62:$B$66,2,0),0)</f>
        <v>0</v>
      </c>
      <c r="I244" s="42">
        <f t="shared" si="34"/>
        <v>0</v>
      </c>
      <c r="J244" s="42">
        <f t="shared" si="35"/>
        <v>0</v>
      </c>
    </row>
    <row r="245" spans="1:20" ht="20.100000000000001" customHeight="1" x14ac:dyDescent="0.4">
      <c r="A245" s="49"/>
      <c r="B245" s="49"/>
      <c r="C245" s="49"/>
      <c r="D245" s="49"/>
      <c r="E245" s="49"/>
      <c r="F245" s="49"/>
      <c r="G245" s="50"/>
      <c r="H245" s="42">
        <f>IF(AND(A245&lt;&gt;"",B245&lt;&gt;"",C245&lt;&gt;"",D245&lt;&gt;"",E245&lt;&gt;"",F245&lt;&gt;"",G245&lt;&gt;""),VLOOKUP(F245,通所リハビリテーション費!$A$62:$B$66,2,0),0)</f>
        <v>0</v>
      </c>
      <c r="I245" s="42">
        <f t="shared" si="34"/>
        <v>0</v>
      </c>
      <c r="J245" s="42">
        <f t="shared" si="35"/>
        <v>0</v>
      </c>
    </row>
    <row r="246" spans="1:20" ht="20.100000000000001" customHeight="1" x14ac:dyDescent="0.4">
      <c r="A246" s="49"/>
      <c r="B246" s="49"/>
      <c r="C246" s="49"/>
      <c r="D246" s="49"/>
      <c r="E246" s="49"/>
      <c r="F246" s="49"/>
      <c r="G246" s="50"/>
      <c r="H246" s="42">
        <f>IF(AND(A246&lt;&gt;"",B246&lt;&gt;"",C246&lt;&gt;"",D246&lt;&gt;"",E246&lt;&gt;"",F246&lt;&gt;"",G246&lt;&gt;""),VLOOKUP(F246,通所リハビリテーション費!$A$62:$B$66,2,0),0)</f>
        <v>0</v>
      </c>
      <c r="I246" s="42">
        <f t="shared" si="34"/>
        <v>0</v>
      </c>
      <c r="J246" s="42">
        <f t="shared" si="35"/>
        <v>0</v>
      </c>
    </row>
    <row r="247" spans="1:20" ht="20.100000000000001" customHeight="1" x14ac:dyDescent="0.4">
      <c r="A247" s="49"/>
      <c r="B247" s="49"/>
      <c r="C247" s="49"/>
      <c r="D247" s="49"/>
      <c r="E247" s="49"/>
      <c r="F247" s="49"/>
      <c r="G247" s="50"/>
      <c r="H247" s="42">
        <f>IF(AND(A247&lt;&gt;"",B247&lt;&gt;"",C247&lt;&gt;"",D247&lt;&gt;"",E247&lt;&gt;"",F247&lt;&gt;"",G247&lt;&gt;""),VLOOKUP(F247,通所リハビリテーション費!$A$62:$B$66,2,0),0)</f>
        <v>0</v>
      </c>
      <c r="I247" s="42">
        <f t="shared" si="34"/>
        <v>0</v>
      </c>
      <c r="J247" s="42">
        <f t="shared" si="35"/>
        <v>0</v>
      </c>
    </row>
    <row r="248" spans="1:20" ht="20.100000000000001" customHeight="1" x14ac:dyDescent="0.4">
      <c r="A248" s="49"/>
      <c r="B248" s="49"/>
      <c r="C248" s="49"/>
      <c r="D248" s="49"/>
      <c r="E248" s="49"/>
      <c r="F248" s="49"/>
      <c r="G248" s="50"/>
      <c r="H248" s="42">
        <f>IF(AND(A248&lt;&gt;"",B248&lt;&gt;"",C248&lt;&gt;"",D248&lt;&gt;"",E248&lt;&gt;"",F248&lt;&gt;"",G248&lt;&gt;""),VLOOKUP(F248,通所リハビリテーション費!$A$62:$B$66,2,0),0)</f>
        <v>0</v>
      </c>
      <c r="I248" s="42">
        <f t="shared" si="34"/>
        <v>0</v>
      </c>
      <c r="J248" s="42">
        <f t="shared" si="35"/>
        <v>0</v>
      </c>
    </row>
    <row r="249" spans="1:20" ht="20.100000000000001" customHeight="1" x14ac:dyDescent="0.4">
      <c r="A249" s="49"/>
      <c r="B249" s="49"/>
      <c r="C249" s="49"/>
      <c r="D249" s="49"/>
      <c r="E249" s="49"/>
      <c r="F249" s="49"/>
      <c r="G249" s="50"/>
      <c r="H249" s="42">
        <f>IF(AND(A249&lt;&gt;"",B249&lt;&gt;"",C249&lt;&gt;"",D249&lt;&gt;"",E249&lt;&gt;"",F249&lt;&gt;"",G249&lt;&gt;""),VLOOKUP(F249,通所リハビリテーション費!$A$62:$B$66,2,0),0)</f>
        <v>0</v>
      </c>
      <c r="I249" s="42">
        <f t="shared" si="34"/>
        <v>0</v>
      </c>
      <c r="J249" s="42">
        <f t="shared" si="35"/>
        <v>0</v>
      </c>
    </row>
    <row r="250" spans="1:20" ht="20.100000000000001" customHeight="1" x14ac:dyDescent="0.4">
      <c r="A250" s="49"/>
      <c r="B250" s="49"/>
      <c r="C250" s="49"/>
      <c r="D250" s="49"/>
      <c r="E250" s="49"/>
      <c r="F250" s="49"/>
      <c r="G250" s="50"/>
      <c r="H250" s="42">
        <f>IF(AND(A250&lt;&gt;"",B250&lt;&gt;"",C250&lt;&gt;"",D250&lt;&gt;"",E250&lt;&gt;"",F250&lt;&gt;"",G250&lt;&gt;""),VLOOKUP(F250,通所リハビリテーション費!$A$62:$B$66,2,0),0)</f>
        <v>0</v>
      </c>
      <c r="I250" s="42">
        <f t="shared" si="34"/>
        <v>0</v>
      </c>
      <c r="J250" s="42">
        <f t="shared" si="35"/>
        <v>0</v>
      </c>
    </row>
    <row r="251" spans="1:20" ht="20.100000000000001" customHeight="1" x14ac:dyDescent="0.4">
      <c r="A251" s="49"/>
      <c r="B251" s="49"/>
      <c r="C251" s="49"/>
      <c r="D251" s="49"/>
      <c r="E251" s="49"/>
      <c r="F251" s="49"/>
      <c r="G251" s="50"/>
      <c r="H251" s="42">
        <f>IF(AND(A251&lt;&gt;"",B251&lt;&gt;"",C251&lt;&gt;"",D251&lt;&gt;"",E251&lt;&gt;"",F251&lt;&gt;"",G251&lt;&gt;""),VLOOKUP(F251,通所リハビリテーション費!$A$62:$B$66,2,0),0)</f>
        <v>0</v>
      </c>
      <c r="I251" s="42">
        <f t="shared" si="34"/>
        <v>0</v>
      </c>
      <c r="J251" s="42">
        <f t="shared" si="35"/>
        <v>0</v>
      </c>
    </row>
    <row r="252" spans="1:20" ht="20.100000000000001" customHeight="1" x14ac:dyDescent="0.4">
      <c r="A252" s="49"/>
      <c r="B252" s="49"/>
      <c r="C252" s="49"/>
      <c r="D252" s="49"/>
      <c r="E252" s="49"/>
      <c r="F252" s="49"/>
      <c r="G252" s="50"/>
      <c r="H252" s="42">
        <f>IF(AND(A252&lt;&gt;"",B252&lt;&gt;"",C252&lt;&gt;"",D252&lt;&gt;"",E252&lt;&gt;"",F252&lt;&gt;"",G252&lt;&gt;""),VLOOKUP(F252,通所リハビリテーション費!$A$62:$B$66,2,0),0)</f>
        <v>0</v>
      </c>
      <c r="I252" s="42">
        <f t="shared" si="34"/>
        <v>0</v>
      </c>
      <c r="J252" s="42">
        <f t="shared" si="35"/>
        <v>0</v>
      </c>
    </row>
    <row r="253" spans="1:20" ht="20.100000000000001" customHeight="1" x14ac:dyDescent="0.4">
      <c r="A253" s="49"/>
      <c r="B253" s="49"/>
      <c r="C253" s="49"/>
      <c r="D253" s="49"/>
      <c r="E253" s="49"/>
      <c r="F253" s="49"/>
      <c r="G253" s="50"/>
      <c r="H253" s="42">
        <f>IF(AND(A253&lt;&gt;"",B253&lt;&gt;"",C253&lt;&gt;"",D253&lt;&gt;"",E253&lt;&gt;"",F253&lt;&gt;"",G253&lt;&gt;""),VLOOKUP(F253,通所リハビリテーション費!$A$62:$B$66,2,0),0)</f>
        <v>0</v>
      </c>
      <c r="I253" s="42">
        <f t="shared" si="34"/>
        <v>0</v>
      </c>
      <c r="J253" s="42">
        <f t="shared" si="35"/>
        <v>0</v>
      </c>
      <c r="T253" s="33"/>
    </row>
    <row r="254" spans="1:20" ht="20.100000000000001" customHeight="1" x14ac:dyDescent="0.4">
      <c r="A254" s="110" t="s">
        <v>38</v>
      </c>
      <c r="B254" s="111"/>
      <c r="C254" s="111"/>
      <c r="D254" s="111"/>
      <c r="E254" s="111"/>
      <c r="F254" s="112"/>
      <c r="G254" s="43">
        <f>SUMIF(G224:G253,"&lt;&gt;#N/A")</f>
        <v>0</v>
      </c>
      <c r="H254" s="43">
        <f t="shared" ref="H254:J254" si="36">SUMIF(H224:H253,"&lt;&gt;#N/A")</f>
        <v>0</v>
      </c>
      <c r="I254" s="43">
        <f>SUMIF(I224:I253,"&lt;&gt;#N/A")</f>
        <v>0</v>
      </c>
      <c r="J254" s="43">
        <f t="shared" si="36"/>
        <v>0</v>
      </c>
      <c r="T254" s="33"/>
    </row>
    <row r="255" spans="1:20" ht="20.100000000000001" customHeight="1" x14ac:dyDescent="0.4">
      <c r="A255" s="24"/>
      <c r="B255" s="24"/>
      <c r="C255" s="24"/>
      <c r="D255" s="24"/>
      <c r="E255" s="24"/>
      <c r="F255" s="24"/>
      <c r="G255" s="25"/>
      <c r="H255" s="25"/>
      <c r="I255" s="25"/>
      <c r="J255" s="25"/>
      <c r="T255" s="33"/>
    </row>
    <row r="256" spans="1:20" ht="20.100000000000001" customHeight="1" x14ac:dyDescent="0.4">
      <c r="A256" s="40" t="s">
        <v>45</v>
      </c>
      <c r="T256" s="33"/>
    </row>
    <row r="257" spans="1:20" ht="28.5" x14ac:dyDescent="0.4">
      <c r="A257" s="45" t="s">
        <v>46</v>
      </c>
      <c r="B257" s="46" t="s">
        <v>47</v>
      </c>
      <c r="C257" s="46" t="s">
        <v>120</v>
      </c>
      <c r="D257" s="46" t="s">
        <v>113</v>
      </c>
      <c r="E257" s="46" t="s">
        <v>114</v>
      </c>
      <c r="F257" s="46" t="s">
        <v>121</v>
      </c>
      <c r="T257" s="33"/>
    </row>
    <row r="258" spans="1:20" ht="20.100000000000001" customHeight="1" x14ac:dyDescent="0.4">
      <c r="A258" s="47">
        <f>COUNTA(C20:C49,C54:C83,C88:C117,C122:C151,C156:C185,C190:C219,C224:C253)</f>
        <v>0</v>
      </c>
      <c r="B258" s="47">
        <f>COUNTA(B20:B49,B54:B83,B88:B117,B122:B151,B156:B185,B190:B219,B224:B253)</f>
        <v>0</v>
      </c>
      <c r="C258" s="48">
        <f>SUM(G50,G84,G118,G152,G186,G220,G254)</f>
        <v>0</v>
      </c>
      <c r="D258" s="48">
        <f>SUM(I50,I84,I118,I152,I186,I220,I254)</f>
        <v>0</v>
      </c>
      <c r="E258" s="48">
        <f>SUM(J50,J84,J118,J152,J186,J220,J254)</f>
        <v>0</v>
      </c>
      <c r="F258" s="45" t="str">
        <f>IF(E258&gt;933000,"×","〇")</f>
        <v>〇</v>
      </c>
    </row>
  </sheetData>
  <sheetProtection sheet="1" objects="1" scenarios="1"/>
  <mergeCells count="18">
    <mergeCell ref="B10:I10"/>
    <mergeCell ref="B11:I11"/>
    <mergeCell ref="H1:J1"/>
    <mergeCell ref="A254:F254"/>
    <mergeCell ref="A220:F220"/>
    <mergeCell ref="A186:F186"/>
    <mergeCell ref="A152:F152"/>
    <mergeCell ref="A118:F118"/>
    <mergeCell ref="A84:F84"/>
    <mergeCell ref="A50:F50"/>
    <mergeCell ref="A4:J4"/>
    <mergeCell ref="B12:I12"/>
    <mergeCell ref="B13:I13"/>
    <mergeCell ref="B14:I14"/>
    <mergeCell ref="B15:I15"/>
    <mergeCell ref="B7:I7"/>
    <mergeCell ref="B8:I8"/>
    <mergeCell ref="B9:I9"/>
  </mergeCells>
  <phoneticPr fontId="3"/>
  <pageMargins left="0.70866141732283472" right="0.70866141732283472" top="0.74803149606299213" bottom="0.74803149606299213" header="0.31496062992125984" footer="0.31496062992125984"/>
  <pageSetup paperSize="9" scale="55" orientation="portrait" r:id="rId1"/>
  <rowBreaks count="7" manualBreakCount="7">
    <brk id="50" max="9" man="1"/>
    <brk id="84" max="9" man="1"/>
    <brk id="118" max="9" man="1"/>
    <brk id="152" max="9" man="1"/>
    <brk id="186" max="9" man="1"/>
    <brk id="220" max="9" man="1"/>
    <brk id="254"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5F9D644-D64B-4792-9B76-3A09D646301D}">
          <x14:formula1>
            <xm:f>通所リハビリテーション費!$C$2:$C$7</xm:f>
          </x14:formula1>
          <xm:sqref>F190:F219 F122:F151 F20:F49 F156:F185 F54:F83 F88:F117 F224:F253</xm:sqref>
        </x14:dataValidation>
        <x14:dataValidation type="list" allowBlank="1" showInputMessage="1" showErrorMessage="1" xr:uid="{FD0ACD21-D892-4120-9BB0-FFE2763A3837}">
          <x14:formula1>
            <xm:f>対象地域一覧!$A$2:$A$24</xm:f>
          </x14:formula1>
          <xm:sqref>C190:C219 C224:C253 C88:C117 C54:C83 C156:C185 C20:C49 C122:C151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232A5-0F1B-4D99-A856-C6B5A0345063}">
  <sheetPr>
    <tabColor theme="9" tint="0.59999389629810485"/>
  </sheetPr>
  <dimension ref="A1:DP26"/>
  <sheetViews>
    <sheetView view="pageBreakPreview" zoomScaleNormal="100" zoomScaleSheetLayoutView="100" workbookViewId="0">
      <selection activeCell="BP20" sqref="BP20:BV20"/>
    </sheetView>
  </sheetViews>
  <sheetFormatPr defaultColWidth="8.125" defaultRowHeight="12" x14ac:dyDescent="0.4"/>
  <cols>
    <col min="1" max="121" width="1.125" style="7" customWidth="1"/>
    <col min="122" max="16384" width="8.125" style="7"/>
  </cols>
  <sheetData>
    <row r="1" spans="1:120" x14ac:dyDescent="0.4">
      <c r="A1" s="7" t="s">
        <v>124</v>
      </c>
    </row>
    <row r="2" spans="1:120" ht="14.25" customHeight="1" x14ac:dyDescent="0.4"/>
    <row r="3" spans="1:120" ht="14.25" customHeight="1" x14ac:dyDescent="0.4">
      <c r="B3" s="142" t="s">
        <v>206</v>
      </c>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row>
    <row r="4" spans="1:120" ht="14.25" customHeight="1" x14ac:dyDescent="0.4">
      <c r="CU4" s="8"/>
      <c r="CV4" s="8"/>
    </row>
    <row r="5" spans="1:120" ht="16.149999999999999" customHeight="1" x14ac:dyDescent="0.4">
      <c r="CG5" s="117" t="s">
        <v>81</v>
      </c>
      <c r="CH5" s="117"/>
      <c r="CI5" s="117"/>
      <c r="CJ5" s="117"/>
      <c r="CK5" s="117"/>
      <c r="CL5" s="117"/>
      <c r="CM5" s="117"/>
      <c r="CN5" s="117"/>
      <c r="CO5" s="117"/>
      <c r="CP5" s="118" t="str">
        <f>IF(基本情報入力シート!V8="","",基本情報入力シート!V8)</f>
        <v/>
      </c>
      <c r="CQ5" s="118"/>
      <c r="CR5" s="118"/>
      <c r="CS5" s="118"/>
      <c r="CT5" s="118"/>
      <c r="CU5" s="118"/>
      <c r="CV5" s="118"/>
      <c r="CW5" s="118"/>
      <c r="CX5" s="118"/>
      <c r="CY5" s="118"/>
      <c r="CZ5" s="118"/>
      <c r="DA5" s="118"/>
      <c r="DB5" s="118"/>
      <c r="DC5" s="118"/>
      <c r="DD5" s="118"/>
      <c r="DE5" s="118"/>
      <c r="DF5" s="118"/>
      <c r="DG5" s="118"/>
      <c r="DH5" s="118"/>
      <c r="DI5" s="118"/>
      <c r="DJ5" s="118"/>
      <c r="DK5" s="118"/>
      <c r="DL5" s="118"/>
      <c r="DM5" s="118"/>
      <c r="DN5" s="118"/>
      <c r="DO5" s="118"/>
      <c r="DP5" s="118"/>
    </row>
    <row r="6" spans="1:120" ht="6.95" customHeight="1" x14ac:dyDescent="0.4">
      <c r="CV6" s="9"/>
    </row>
    <row r="7" spans="1:120" ht="30" customHeight="1" x14ac:dyDescent="0.4">
      <c r="B7" s="143" t="s">
        <v>19</v>
      </c>
      <c r="C7" s="144"/>
      <c r="D7" s="144"/>
      <c r="E7" s="144"/>
      <c r="F7" s="144"/>
      <c r="G7" s="144"/>
      <c r="H7" s="144"/>
      <c r="I7" s="144"/>
      <c r="J7" s="144"/>
      <c r="K7" s="144"/>
      <c r="L7" s="144"/>
      <c r="M7" s="144"/>
      <c r="N7" s="143" t="s">
        <v>21</v>
      </c>
      <c r="O7" s="144"/>
      <c r="P7" s="144"/>
      <c r="Q7" s="144"/>
      <c r="R7" s="144"/>
      <c r="S7" s="144"/>
      <c r="T7" s="144"/>
      <c r="U7" s="144"/>
      <c r="V7" s="144"/>
      <c r="W7" s="144"/>
      <c r="X7" s="144"/>
      <c r="Y7" s="145"/>
      <c r="Z7" s="146" t="s">
        <v>108</v>
      </c>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t="s">
        <v>82</v>
      </c>
      <c r="BJ7" s="146"/>
      <c r="BK7" s="146"/>
      <c r="BL7" s="146"/>
      <c r="BM7" s="146"/>
      <c r="BN7" s="146"/>
      <c r="BO7" s="146"/>
      <c r="BP7" s="146"/>
      <c r="BQ7" s="146"/>
      <c r="BR7" s="146"/>
      <c r="BS7" s="146"/>
      <c r="BT7" s="146"/>
      <c r="BU7" s="146" t="s">
        <v>47</v>
      </c>
      <c r="BV7" s="146"/>
      <c r="BW7" s="146"/>
      <c r="BX7" s="146"/>
      <c r="BY7" s="146"/>
      <c r="BZ7" s="146"/>
      <c r="CA7" s="146"/>
      <c r="CB7" s="146"/>
      <c r="CC7" s="146"/>
      <c r="CD7" s="146"/>
      <c r="CE7" s="146"/>
      <c r="CF7" s="146"/>
      <c r="CG7" s="147" t="s">
        <v>83</v>
      </c>
      <c r="CH7" s="146"/>
      <c r="CI7" s="146"/>
      <c r="CJ7" s="146"/>
      <c r="CK7" s="146"/>
      <c r="CL7" s="146"/>
      <c r="CM7" s="146"/>
      <c r="CN7" s="146"/>
      <c r="CO7" s="146"/>
      <c r="CP7" s="146"/>
      <c r="CQ7" s="146"/>
      <c r="CR7" s="146"/>
      <c r="CS7" s="146" t="s">
        <v>84</v>
      </c>
      <c r="CT7" s="146"/>
      <c r="CU7" s="146"/>
      <c r="CV7" s="146"/>
      <c r="CW7" s="146"/>
      <c r="CX7" s="146"/>
      <c r="CY7" s="146"/>
      <c r="CZ7" s="146"/>
      <c r="DA7" s="146"/>
      <c r="DB7" s="146"/>
      <c r="DC7" s="146"/>
      <c r="DD7" s="146"/>
      <c r="DE7" s="146" t="s">
        <v>85</v>
      </c>
      <c r="DF7" s="146"/>
      <c r="DG7" s="146"/>
      <c r="DH7" s="146"/>
      <c r="DI7" s="146"/>
      <c r="DJ7" s="146"/>
      <c r="DK7" s="146"/>
      <c r="DL7" s="146"/>
      <c r="DM7" s="146"/>
      <c r="DN7" s="146"/>
      <c r="DO7" s="146"/>
      <c r="DP7" s="146"/>
    </row>
    <row r="8" spans="1:120" ht="90" customHeight="1" x14ac:dyDescent="0.4">
      <c r="B8" s="148" t="str">
        <f>IF(基本情報入力シート!V19="","",基本情報入力シート!V19)</f>
        <v/>
      </c>
      <c r="C8" s="149"/>
      <c r="D8" s="149"/>
      <c r="E8" s="149"/>
      <c r="F8" s="149"/>
      <c r="G8" s="149"/>
      <c r="H8" s="149"/>
      <c r="I8" s="149"/>
      <c r="J8" s="149"/>
      <c r="K8" s="149"/>
      <c r="L8" s="149"/>
      <c r="M8" s="149"/>
      <c r="N8" s="148" t="str">
        <f>IF(基本情報入力シート!V21="","",基本情報入力シート!V21)</f>
        <v>通所リハビリテーション</v>
      </c>
      <c r="O8" s="149"/>
      <c r="P8" s="149"/>
      <c r="Q8" s="149"/>
      <c r="R8" s="149"/>
      <c r="S8" s="149"/>
      <c r="T8" s="149"/>
      <c r="U8" s="149"/>
      <c r="V8" s="149"/>
      <c r="W8" s="149"/>
      <c r="X8" s="149"/>
      <c r="Y8" s="150"/>
      <c r="Z8" s="151" t="str">
        <f>IF(基本情報入力シート!V22="","",基本情報入力シート!V22)</f>
        <v>別表第1の1　区分1　移動に片道20分以上の時間を要するサービス（特別地域加算対象地域内に居住する利用者を対象に行う場合）</v>
      </c>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c r="BF8" s="151"/>
      <c r="BG8" s="151"/>
      <c r="BH8" s="151"/>
      <c r="BI8" s="135">
        <f>'(附表１－３)年間実施計画'!A258</f>
        <v>0</v>
      </c>
      <c r="BJ8" s="135"/>
      <c r="BK8" s="135"/>
      <c r="BL8" s="135"/>
      <c r="BM8" s="135"/>
      <c r="BN8" s="135"/>
      <c r="BO8" s="135"/>
      <c r="BP8" s="135"/>
      <c r="BQ8" s="135"/>
      <c r="BR8" s="135"/>
      <c r="BS8" s="135"/>
      <c r="BT8" s="135"/>
      <c r="BU8" s="135">
        <f>'(附表１－３)年間実施計画'!B258</f>
        <v>0</v>
      </c>
      <c r="BV8" s="135"/>
      <c r="BW8" s="135"/>
      <c r="BX8" s="135"/>
      <c r="BY8" s="135"/>
      <c r="BZ8" s="135"/>
      <c r="CA8" s="135"/>
      <c r="CB8" s="135"/>
      <c r="CC8" s="135"/>
      <c r="CD8" s="135"/>
      <c r="CE8" s="135"/>
      <c r="CF8" s="135"/>
      <c r="CG8" s="135">
        <f>'(附表１－３)年間実施計画'!C258</f>
        <v>0</v>
      </c>
      <c r="CH8" s="135"/>
      <c r="CI8" s="135"/>
      <c r="CJ8" s="135"/>
      <c r="CK8" s="135"/>
      <c r="CL8" s="135"/>
      <c r="CM8" s="135"/>
      <c r="CN8" s="135"/>
      <c r="CO8" s="135"/>
      <c r="CP8" s="135"/>
      <c r="CQ8" s="135"/>
      <c r="CR8" s="135"/>
      <c r="CS8" s="135">
        <f>'(附表１－３)年間実施計画'!E258</f>
        <v>0</v>
      </c>
      <c r="CT8" s="135"/>
      <c r="CU8" s="135"/>
      <c r="CV8" s="135"/>
      <c r="CW8" s="135"/>
      <c r="CX8" s="135"/>
      <c r="CY8" s="135"/>
      <c r="CZ8" s="135"/>
      <c r="DA8" s="135"/>
      <c r="DB8" s="135"/>
      <c r="DC8" s="135"/>
      <c r="DD8" s="135"/>
      <c r="DE8" s="135">
        <f>ROUNDDOWN(CS8,-3)</f>
        <v>0</v>
      </c>
      <c r="DF8" s="135"/>
      <c r="DG8" s="135"/>
      <c r="DH8" s="135"/>
      <c r="DI8" s="135"/>
      <c r="DJ8" s="135"/>
      <c r="DK8" s="135"/>
      <c r="DL8" s="135"/>
      <c r="DM8" s="135"/>
      <c r="DN8" s="135"/>
      <c r="DO8" s="135"/>
      <c r="DP8" s="135"/>
    </row>
    <row r="9" spans="1:120" ht="6.95" customHeight="1" x14ac:dyDescent="0.4"/>
    <row r="10" spans="1:120" ht="15" customHeight="1" x14ac:dyDescent="0.4">
      <c r="B10" s="7" t="s">
        <v>86</v>
      </c>
    </row>
    <row r="11" spans="1:120" ht="6.95" customHeight="1" x14ac:dyDescent="0.4"/>
    <row r="12" spans="1:120" ht="16.7" customHeight="1" x14ac:dyDescent="0.4">
      <c r="A12" s="7" t="s">
        <v>123</v>
      </c>
    </row>
    <row r="13" spans="1:120" ht="20.100000000000001" customHeight="1" x14ac:dyDescent="0.4">
      <c r="B13" s="10" t="s">
        <v>87</v>
      </c>
      <c r="BM13" s="117" t="s">
        <v>81</v>
      </c>
      <c r="BN13" s="117"/>
      <c r="BO13" s="117"/>
      <c r="BP13" s="117"/>
      <c r="BQ13" s="117"/>
      <c r="BR13" s="117"/>
      <c r="BS13" s="117"/>
      <c r="BT13" s="118" t="str">
        <f>IF(基本情報入力シート!V8="","",基本情報入力シート!V8)</f>
        <v/>
      </c>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row>
    <row r="14" spans="1:120" ht="16.149999999999999" customHeight="1" x14ac:dyDescent="0.4">
      <c r="BM14" s="117" t="s">
        <v>19</v>
      </c>
      <c r="BN14" s="117"/>
      <c r="BO14" s="117"/>
      <c r="BP14" s="117"/>
      <c r="BQ14" s="117"/>
      <c r="BR14" s="117"/>
      <c r="BS14" s="117"/>
      <c r="BT14" s="119" t="str">
        <f>IF(基本情報入力シート!V19="","",基本情報入力シート!V19)</f>
        <v/>
      </c>
      <c r="BU14" s="119"/>
      <c r="BV14" s="119"/>
      <c r="BW14" s="119"/>
      <c r="BX14" s="119"/>
      <c r="BY14" s="119"/>
      <c r="BZ14" s="119"/>
      <c r="CA14" s="119"/>
      <c r="CB14" s="119"/>
      <c r="CC14" s="119"/>
      <c r="CD14" s="119"/>
      <c r="CE14" s="119"/>
      <c r="CF14" s="119"/>
      <c r="CG14" s="119"/>
      <c r="CH14" s="119"/>
      <c r="CI14" s="119"/>
      <c r="CJ14" s="119"/>
      <c r="CK14" s="119"/>
      <c r="CL14" s="119"/>
      <c r="CM14" s="119"/>
      <c r="CN14" s="119"/>
      <c r="CO14" s="119"/>
      <c r="CP14" s="119"/>
      <c r="CQ14" s="119"/>
      <c r="CR14" s="119"/>
      <c r="CS14" s="119"/>
      <c r="CT14" s="119"/>
      <c r="CU14" s="119"/>
      <c r="CV14" s="119"/>
      <c r="CW14" s="119"/>
    </row>
    <row r="15" spans="1:120" ht="6.95" customHeight="1" x14ac:dyDescent="0.4">
      <c r="CP15" s="9"/>
    </row>
    <row r="16" spans="1:120" ht="30" customHeight="1" x14ac:dyDescent="0.4">
      <c r="B16" s="136" t="s">
        <v>23</v>
      </c>
      <c r="C16" s="136"/>
      <c r="D16" s="136"/>
      <c r="E16" s="136"/>
      <c r="F16" s="136"/>
      <c r="G16" s="136"/>
      <c r="H16" s="138" t="s">
        <v>88</v>
      </c>
      <c r="I16" s="138"/>
      <c r="J16" s="138"/>
      <c r="K16" s="138"/>
      <c r="L16" s="138"/>
      <c r="M16" s="138"/>
      <c r="N16" s="138"/>
      <c r="O16" s="139" t="s">
        <v>80</v>
      </c>
      <c r="P16" s="139"/>
      <c r="Q16" s="139"/>
      <c r="R16" s="139"/>
      <c r="S16" s="139"/>
      <c r="T16" s="139"/>
      <c r="U16" s="140"/>
      <c r="V16" s="137" t="s">
        <v>23</v>
      </c>
      <c r="W16" s="136"/>
      <c r="X16" s="136"/>
      <c r="Y16" s="136"/>
      <c r="Z16" s="136"/>
      <c r="AA16" s="136"/>
      <c r="AB16" s="138" t="s">
        <v>88</v>
      </c>
      <c r="AC16" s="138"/>
      <c r="AD16" s="138"/>
      <c r="AE16" s="138"/>
      <c r="AF16" s="138"/>
      <c r="AG16" s="138"/>
      <c r="AH16" s="138"/>
      <c r="AI16" s="139" t="s">
        <v>80</v>
      </c>
      <c r="AJ16" s="139"/>
      <c r="AK16" s="139"/>
      <c r="AL16" s="139"/>
      <c r="AM16" s="139"/>
      <c r="AN16" s="139"/>
      <c r="AO16" s="140"/>
      <c r="AP16" s="137" t="s">
        <v>23</v>
      </c>
      <c r="AQ16" s="136"/>
      <c r="AR16" s="136"/>
      <c r="AS16" s="136"/>
      <c r="AT16" s="136"/>
      <c r="AU16" s="136"/>
      <c r="AV16" s="138" t="s">
        <v>88</v>
      </c>
      <c r="AW16" s="138"/>
      <c r="AX16" s="138"/>
      <c r="AY16" s="138"/>
      <c r="AZ16" s="138"/>
      <c r="BA16" s="138"/>
      <c r="BB16" s="138"/>
      <c r="BC16" s="139" t="s">
        <v>80</v>
      </c>
      <c r="BD16" s="139"/>
      <c r="BE16" s="139"/>
      <c r="BF16" s="139"/>
      <c r="BG16" s="139"/>
      <c r="BH16" s="139"/>
      <c r="BI16" s="141"/>
      <c r="BJ16" s="134" t="s">
        <v>23</v>
      </c>
      <c r="BK16" s="136"/>
      <c r="BL16" s="136"/>
      <c r="BM16" s="136"/>
      <c r="BN16" s="136"/>
      <c r="BO16" s="136"/>
      <c r="BP16" s="138" t="s">
        <v>88</v>
      </c>
      <c r="BQ16" s="138"/>
      <c r="BR16" s="138"/>
      <c r="BS16" s="138"/>
      <c r="BT16" s="138"/>
      <c r="BU16" s="138"/>
      <c r="BV16" s="138"/>
      <c r="BW16" s="139" t="s">
        <v>80</v>
      </c>
      <c r="BX16" s="139"/>
      <c r="BY16" s="139"/>
      <c r="BZ16" s="139"/>
      <c r="CA16" s="139"/>
      <c r="CB16" s="139"/>
      <c r="CC16" s="141"/>
      <c r="CD16" s="134" t="s">
        <v>23</v>
      </c>
      <c r="CE16" s="136"/>
      <c r="CF16" s="136"/>
      <c r="CG16" s="136"/>
      <c r="CH16" s="136"/>
      <c r="CI16" s="136"/>
      <c r="CJ16" s="138" t="s">
        <v>88</v>
      </c>
      <c r="CK16" s="138"/>
      <c r="CL16" s="138"/>
      <c r="CM16" s="138"/>
      <c r="CN16" s="138"/>
      <c r="CO16" s="138"/>
      <c r="CP16" s="138"/>
      <c r="CQ16" s="139" t="s">
        <v>80</v>
      </c>
      <c r="CR16" s="139"/>
      <c r="CS16" s="139"/>
      <c r="CT16" s="139"/>
      <c r="CU16" s="139"/>
      <c r="CV16" s="139"/>
      <c r="CW16" s="139"/>
    </row>
    <row r="17" spans="2:101" ht="20.100000000000001" customHeight="1" x14ac:dyDescent="0.4">
      <c r="B17" s="136" t="s">
        <v>186</v>
      </c>
      <c r="C17" s="136"/>
      <c r="D17" s="136"/>
      <c r="E17" s="136"/>
      <c r="F17" s="136"/>
      <c r="G17" s="136"/>
      <c r="H17" s="126">
        <f>'(附表１－３)年間実施計画'!R3</f>
        <v>0</v>
      </c>
      <c r="I17" s="127"/>
      <c r="J17" s="127"/>
      <c r="K17" s="127"/>
      <c r="L17" s="127"/>
      <c r="M17" s="127"/>
      <c r="N17" s="128"/>
      <c r="O17" s="126">
        <f>'(附表１－３)年間実施計画'!S3</f>
        <v>0</v>
      </c>
      <c r="P17" s="127"/>
      <c r="Q17" s="127"/>
      <c r="R17" s="127"/>
      <c r="S17" s="127"/>
      <c r="T17" s="127"/>
      <c r="U17" s="129"/>
      <c r="V17" s="132" t="s">
        <v>225</v>
      </c>
      <c r="W17" s="133"/>
      <c r="X17" s="133"/>
      <c r="Y17" s="133"/>
      <c r="Z17" s="133"/>
      <c r="AA17" s="134"/>
      <c r="AB17" s="126">
        <f>'(附表１－３)年間実施計画'!R13</f>
        <v>0</v>
      </c>
      <c r="AC17" s="127"/>
      <c r="AD17" s="127"/>
      <c r="AE17" s="127"/>
      <c r="AF17" s="127"/>
      <c r="AG17" s="127"/>
      <c r="AH17" s="128"/>
      <c r="AI17" s="126">
        <f>'(附表１－３)年間実施計画'!S13</f>
        <v>0</v>
      </c>
      <c r="AJ17" s="127"/>
      <c r="AK17" s="127"/>
      <c r="AL17" s="127"/>
      <c r="AM17" s="127"/>
      <c r="AN17" s="127"/>
      <c r="AO17" s="127"/>
      <c r="AP17" s="124" t="s">
        <v>228</v>
      </c>
      <c r="AQ17" s="125"/>
      <c r="AR17" s="125"/>
      <c r="AS17" s="125"/>
      <c r="AT17" s="125"/>
      <c r="AU17" s="120"/>
      <c r="AV17" s="122">
        <f>'(附表１－３)年間実施計画'!R23</f>
        <v>0</v>
      </c>
      <c r="AW17" s="122"/>
      <c r="AX17" s="122"/>
      <c r="AY17" s="122"/>
      <c r="AZ17" s="122"/>
      <c r="BA17" s="122"/>
      <c r="BB17" s="122"/>
      <c r="BC17" s="122">
        <f>'(附表１－３)年間実施計画'!S23</f>
        <v>0</v>
      </c>
      <c r="BD17" s="122"/>
      <c r="BE17" s="122"/>
      <c r="BF17" s="122"/>
      <c r="BG17" s="122"/>
      <c r="BH17" s="122"/>
      <c r="BI17" s="123"/>
      <c r="BJ17" s="120"/>
      <c r="BK17" s="121"/>
      <c r="BL17" s="121"/>
      <c r="BM17" s="121"/>
      <c r="BN17" s="121"/>
      <c r="BO17" s="121"/>
      <c r="BP17" s="122"/>
      <c r="BQ17" s="122"/>
      <c r="BR17" s="122"/>
      <c r="BS17" s="122"/>
      <c r="BT17" s="122"/>
      <c r="BU17" s="122"/>
      <c r="BV17" s="122"/>
      <c r="BW17" s="122"/>
      <c r="BX17" s="122"/>
      <c r="BY17" s="122"/>
      <c r="BZ17" s="122"/>
      <c r="CA17" s="122"/>
      <c r="CB17" s="122"/>
      <c r="CC17" s="123"/>
      <c r="CD17" s="120"/>
      <c r="CE17" s="121"/>
      <c r="CF17" s="121"/>
      <c r="CG17" s="121"/>
      <c r="CH17" s="121"/>
      <c r="CI17" s="121"/>
      <c r="CJ17" s="122"/>
      <c r="CK17" s="122"/>
      <c r="CL17" s="122"/>
      <c r="CM17" s="122"/>
      <c r="CN17" s="122"/>
      <c r="CO17" s="122"/>
      <c r="CP17" s="122"/>
      <c r="CQ17" s="122"/>
      <c r="CR17" s="122"/>
      <c r="CS17" s="122"/>
      <c r="CT17" s="122"/>
      <c r="CU17" s="122"/>
      <c r="CV17" s="122"/>
      <c r="CW17" s="122"/>
    </row>
    <row r="18" spans="2:101" ht="20.100000000000001" customHeight="1" x14ac:dyDescent="0.4">
      <c r="B18" s="136" t="s">
        <v>187</v>
      </c>
      <c r="C18" s="136"/>
      <c r="D18" s="136"/>
      <c r="E18" s="136"/>
      <c r="F18" s="136"/>
      <c r="G18" s="136"/>
      <c r="H18" s="126">
        <f>'(附表１－３)年間実施計画'!R4</f>
        <v>0</v>
      </c>
      <c r="I18" s="127"/>
      <c r="J18" s="127"/>
      <c r="K18" s="127"/>
      <c r="L18" s="127"/>
      <c r="M18" s="127"/>
      <c r="N18" s="128"/>
      <c r="O18" s="126">
        <f>'(附表１－３)年間実施計画'!S4</f>
        <v>0</v>
      </c>
      <c r="P18" s="127"/>
      <c r="Q18" s="127"/>
      <c r="R18" s="127"/>
      <c r="S18" s="127"/>
      <c r="T18" s="127"/>
      <c r="U18" s="129"/>
      <c r="V18" s="132" t="s">
        <v>196</v>
      </c>
      <c r="W18" s="133"/>
      <c r="X18" s="133"/>
      <c r="Y18" s="133"/>
      <c r="Z18" s="133"/>
      <c r="AA18" s="134"/>
      <c r="AB18" s="126">
        <f>'(附表１－３)年間実施計画'!R14</f>
        <v>0</v>
      </c>
      <c r="AC18" s="127"/>
      <c r="AD18" s="127"/>
      <c r="AE18" s="127"/>
      <c r="AF18" s="127"/>
      <c r="AG18" s="127"/>
      <c r="AH18" s="128"/>
      <c r="AI18" s="126">
        <f>'(附表１－３)年間実施計画'!S14</f>
        <v>0</v>
      </c>
      <c r="AJ18" s="127"/>
      <c r="AK18" s="127"/>
      <c r="AL18" s="127"/>
      <c r="AM18" s="127"/>
      <c r="AN18" s="127"/>
      <c r="AO18" s="129"/>
      <c r="AP18" s="124" t="s">
        <v>229</v>
      </c>
      <c r="AQ18" s="125"/>
      <c r="AR18" s="125"/>
      <c r="AS18" s="125"/>
      <c r="AT18" s="125"/>
      <c r="AU18" s="120"/>
      <c r="AV18" s="126">
        <f>'(附表１－３)年間実施計画'!R24</f>
        <v>0</v>
      </c>
      <c r="AW18" s="127"/>
      <c r="AX18" s="127"/>
      <c r="AY18" s="127"/>
      <c r="AZ18" s="127"/>
      <c r="BA18" s="127"/>
      <c r="BB18" s="128"/>
      <c r="BC18" s="126">
        <f>'(附表１－３)年間実施計画'!S24</f>
        <v>0</v>
      </c>
      <c r="BD18" s="127"/>
      <c r="BE18" s="127"/>
      <c r="BF18" s="127"/>
      <c r="BG18" s="127"/>
      <c r="BH18" s="127"/>
      <c r="BI18" s="129"/>
      <c r="BJ18" s="120"/>
      <c r="BK18" s="121"/>
      <c r="BL18" s="121"/>
      <c r="BM18" s="121"/>
      <c r="BN18" s="121"/>
      <c r="BO18" s="121"/>
      <c r="BP18" s="122"/>
      <c r="BQ18" s="122"/>
      <c r="BR18" s="122"/>
      <c r="BS18" s="122"/>
      <c r="BT18" s="122"/>
      <c r="BU18" s="122"/>
      <c r="BV18" s="122"/>
      <c r="BW18" s="122"/>
      <c r="BX18" s="122"/>
      <c r="BY18" s="122"/>
      <c r="BZ18" s="122"/>
      <c r="CA18" s="122"/>
      <c r="CB18" s="122"/>
      <c r="CC18" s="123"/>
      <c r="CD18" s="120"/>
      <c r="CE18" s="121"/>
      <c r="CF18" s="121"/>
      <c r="CG18" s="121"/>
      <c r="CH18" s="121"/>
      <c r="CI18" s="121"/>
      <c r="CJ18" s="122"/>
      <c r="CK18" s="122"/>
      <c r="CL18" s="122"/>
      <c r="CM18" s="122"/>
      <c r="CN18" s="122"/>
      <c r="CO18" s="122"/>
      <c r="CP18" s="122"/>
      <c r="CQ18" s="122"/>
      <c r="CR18" s="122"/>
      <c r="CS18" s="122"/>
      <c r="CT18" s="122"/>
      <c r="CU18" s="122"/>
      <c r="CV18" s="122"/>
      <c r="CW18" s="122"/>
    </row>
    <row r="19" spans="2:101" ht="20.100000000000001" customHeight="1" x14ac:dyDescent="0.4">
      <c r="B19" s="136" t="s">
        <v>188</v>
      </c>
      <c r="C19" s="136"/>
      <c r="D19" s="136"/>
      <c r="E19" s="136"/>
      <c r="F19" s="136"/>
      <c r="G19" s="136"/>
      <c r="H19" s="126">
        <f>'(附表１－３)年間実施計画'!R5</f>
        <v>0</v>
      </c>
      <c r="I19" s="127"/>
      <c r="J19" s="127"/>
      <c r="K19" s="127"/>
      <c r="L19" s="127"/>
      <c r="M19" s="127"/>
      <c r="N19" s="128"/>
      <c r="O19" s="126">
        <f>'(附表１－３)年間実施計画'!S5</f>
        <v>0</v>
      </c>
      <c r="P19" s="127"/>
      <c r="Q19" s="127"/>
      <c r="R19" s="127"/>
      <c r="S19" s="127"/>
      <c r="T19" s="127"/>
      <c r="U19" s="129"/>
      <c r="V19" s="132" t="s">
        <v>197</v>
      </c>
      <c r="W19" s="133"/>
      <c r="X19" s="133"/>
      <c r="Y19" s="133"/>
      <c r="Z19" s="133"/>
      <c r="AA19" s="134"/>
      <c r="AB19" s="126">
        <f>'(附表１－３)年間実施計画'!R15</f>
        <v>0</v>
      </c>
      <c r="AC19" s="127"/>
      <c r="AD19" s="127"/>
      <c r="AE19" s="127"/>
      <c r="AF19" s="127"/>
      <c r="AG19" s="127"/>
      <c r="AH19" s="128"/>
      <c r="AI19" s="126">
        <f>'(附表１－３)年間実施計画'!S15</f>
        <v>0</v>
      </c>
      <c r="AJ19" s="127"/>
      <c r="AK19" s="127"/>
      <c r="AL19" s="127"/>
      <c r="AM19" s="127"/>
      <c r="AN19" s="127"/>
      <c r="AO19" s="129"/>
      <c r="AP19" s="124"/>
      <c r="AQ19" s="125"/>
      <c r="AR19" s="125"/>
      <c r="AS19" s="125"/>
      <c r="AT19" s="125"/>
      <c r="AU19" s="120"/>
      <c r="AV19" s="126"/>
      <c r="AW19" s="127"/>
      <c r="AX19" s="127"/>
      <c r="AY19" s="127"/>
      <c r="AZ19" s="127"/>
      <c r="BA19" s="127"/>
      <c r="BB19" s="128"/>
      <c r="BC19" s="126"/>
      <c r="BD19" s="127"/>
      <c r="BE19" s="127"/>
      <c r="BF19" s="127"/>
      <c r="BG19" s="127"/>
      <c r="BH19" s="127"/>
      <c r="BI19" s="129"/>
      <c r="BJ19" s="120"/>
      <c r="BK19" s="121"/>
      <c r="BL19" s="121"/>
      <c r="BM19" s="121"/>
      <c r="BN19" s="121"/>
      <c r="BO19" s="121"/>
      <c r="BP19" s="122"/>
      <c r="BQ19" s="122"/>
      <c r="BR19" s="122"/>
      <c r="BS19" s="122"/>
      <c r="BT19" s="122"/>
      <c r="BU19" s="122"/>
      <c r="BV19" s="122"/>
      <c r="BW19" s="122"/>
      <c r="BX19" s="122"/>
      <c r="BY19" s="122"/>
      <c r="BZ19" s="122"/>
      <c r="CA19" s="122"/>
      <c r="CB19" s="122"/>
      <c r="CC19" s="123"/>
      <c r="CD19" s="120"/>
      <c r="CE19" s="121"/>
      <c r="CF19" s="121"/>
      <c r="CG19" s="121"/>
      <c r="CH19" s="121"/>
      <c r="CI19" s="121"/>
      <c r="CJ19" s="122"/>
      <c r="CK19" s="122"/>
      <c r="CL19" s="122"/>
      <c r="CM19" s="122"/>
      <c r="CN19" s="122"/>
      <c r="CO19" s="122"/>
      <c r="CP19" s="122"/>
      <c r="CQ19" s="122"/>
      <c r="CR19" s="122"/>
      <c r="CS19" s="122"/>
      <c r="CT19" s="122"/>
      <c r="CU19" s="122"/>
      <c r="CV19" s="122"/>
      <c r="CW19" s="122"/>
    </row>
    <row r="20" spans="2:101" ht="20.100000000000001" customHeight="1" x14ac:dyDescent="0.4">
      <c r="B20" s="136" t="s">
        <v>189</v>
      </c>
      <c r="C20" s="136"/>
      <c r="D20" s="136"/>
      <c r="E20" s="136"/>
      <c r="F20" s="136"/>
      <c r="G20" s="136"/>
      <c r="H20" s="126">
        <f>'(附表１－３)年間実施計画'!R6</f>
        <v>0</v>
      </c>
      <c r="I20" s="127"/>
      <c r="J20" s="127"/>
      <c r="K20" s="127"/>
      <c r="L20" s="127"/>
      <c r="M20" s="127"/>
      <c r="N20" s="128"/>
      <c r="O20" s="126">
        <f>'(附表１－３)年間実施計画'!S6</f>
        <v>0</v>
      </c>
      <c r="P20" s="127"/>
      <c r="Q20" s="127"/>
      <c r="R20" s="127"/>
      <c r="S20" s="127"/>
      <c r="T20" s="127"/>
      <c r="U20" s="129"/>
      <c r="V20" s="132" t="s">
        <v>198</v>
      </c>
      <c r="W20" s="133"/>
      <c r="X20" s="133"/>
      <c r="Y20" s="133"/>
      <c r="Z20" s="133"/>
      <c r="AA20" s="134"/>
      <c r="AB20" s="126">
        <f>'(附表１－３)年間実施計画'!R16</f>
        <v>0</v>
      </c>
      <c r="AC20" s="127"/>
      <c r="AD20" s="127"/>
      <c r="AE20" s="127"/>
      <c r="AF20" s="127"/>
      <c r="AG20" s="127"/>
      <c r="AH20" s="128"/>
      <c r="AI20" s="126">
        <f>'(附表１－３)年間実施計画'!S16</f>
        <v>0</v>
      </c>
      <c r="AJ20" s="127"/>
      <c r="AK20" s="127"/>
      <c r="AL20" s="127"/>
      <c r="AM20" s="127"/>
      <c r="AN20" s="127"/>
      <c r="AO20" s="129"/>
      <c r="AP20" s="124"/>
      <c r="AQ20" s="125"/>
      <c r="AR20" s="125"/>
      <c r="AS20" s="125"/>
      <c r="AT20" s="125"/>
      <c r="AU20" s="120"/>
      <c r="AV20" s="126"/>
      <c r="AW20" s="127"/>
      <c r="AX20" s="127"/>
      <c r="AY20" s="127"/>
      <c r="AZ20" s="127"/>
      <c r="BA20" s="127"/>
      <c r="BB20" s="128"/>
      <c r="BC20" s="126"/>
      <c r="BD20" s="127"/>
      <c r="BE20" s="127"/>
      <c r="BF20" s="127"/>
      <c r="BG20" s="127"/>
      <c r="BH20" s="127"/>
      <c r="BI20" s="129"/>
      <c r="BJ20" s="120"/>
      <c r="BK20" s="121"/>
      <c r="BL20" s="121"/>
      <c r="BM20" s="121"/>
      <c r="BN20" s="121"/>
      <c r="BO20" s="121"/>
      <c r="BP20" s="122"/>
      <c r="BQ20" s="122"/>
      <c r="BR20" s="122"/>
      <c r="BS20" s="122"/>
      <c r="BT20" s="122"/>
      <c r="BU20" s="122"/>
      <c r="BV20" s="122"/>
      <c r="BW20" s="122"/>
      <c r="BX20" s="122"/>
      <c r="BY20" s="122"/>
      <c r="BZ20" s="122"/>
      <c r="CA20" s="122"/>
      <c r="CB20" s="122"/>
      <c r="CC20" s="123"/>
      <c r="CD20" s="128"/>
      <c r="CE20" s="122"/>
      <c r="CF20" s="122"/>
      <c r="CG20" s="122"/>
      <c r="CH20" s="122"/>
      <c r="CI20" s="122"/>
      <c r="CJ20" s="135"/>
      <c r="CK20" s="135"/>
      <c r="CL20" s="135"/>
      <c r="CM20" s="135"/>
      <c r="CN20" s="135"/>
      <c r="CO20" s="135"/>
      <c r="CP20" s="135"/>
      <c r="CQ20" s="135"/>
      <c r="CR20" s="135"/>
      <c r="CS20" s="135"/>
      <c r="CT20" s="135"/>
      <c r="CU20" s="135"/>
      <c r="CV20" s="135"/>
      <c r="CW20" s="135"/>
    </row>
    <row r="21" spans="2:101" ht="20.100000000000001" customHeight="1" x14ac:dyDescent="0.4">
      <c r="B21" s="136" t="s">
        <v>190</v>
      </c>
      <c r="C21" s="136"/>
      <c r="D21" s="136"/>
      <c r="E21" s="136"/>
      <c r="F21" s="136"/>
      <c r="G21" s="136"/>
      <c r="H21" s="126">
        <f>'(附表１－３)年間実施計画'!R7</f>
        <v>0</v>
      </c>
      <c r="I21" s="127"/>
      <c r="J21" s="127"/>
      <c r="K21" s="127"/>
      <c r="L21" s="127"/>
      <c r="M21" s="127"/>
      <c r="N21" s="128"/>
      <c r="O21" s="126">
        <f>'(附表１－３)年間実施計画'!S7</f>
        <v>0</v>
      </c>
      <c r="P21" s="127"/>
      <c r="Q21" s="127"/>
      <c r="R21" s="127"/>
      <c r="S21" s="127"/>
      <c r="T21" s="127"/>
      <c r="U21" s="129"/>
      <c r="V21" s="132" t="s">
        <v>199</v>
      </c>
      <c r="W21" s="133"/>
      <c r="X21" s="133"/>
      <c r="Y21" s="133"/>
      <c r="Z21" s="133"/>
      <c r="AA21" s="134"/>
      <c r="AB21" s="126">
        <f>'(附表１－３)年間実施計画'!R17</f>
        <v>0</v>
      </c>
      <c r="AC21" s="127"/>
      <c r="AD21" s="127"/>
      <c r="AE21" s="127"/>
      <c r="AF21" s="127"/>
      <c r="AG21" s="127"/>
      <c r="AH21" s="128"/>
      <c r="AI21" s="126">
        <f>'(附表１－３)年間実施計画'!S17</f>
        <v>0</v>
      </c>
      <c r="AJ21" s="127"/>
      <c r="AK21" s="127"/>
      <c r="AL21" s="127"/>
      <c r="AM21" s="127"/>
      <c r="AN21" s="127"/>
      <c r="AO21" s="129"/>
      <c r="AP21" s="124"/>
      <c r="AQ21" s="125"/>
      <c r="AR21" s="125"/>
      <c r="AS21" s="125"/>
      <c r="AT21" s="125"/>
      <c r="AU21" s="120"/>
      <c r="AV21" s="126"/>
      <c r="AW21" s="127"/>
      <c r="AX21" s="127"/>
      <c r="AY21" s="127"/>
      <c r="AZ21" s="127"/>
      <c r="BA21" s="127"/>
      <c r="BB21" s="128"/>
      <c r="BC21" s="126"/>
      <c r="BD21" s="127"/>
      <c r="BE21" s="127"/>
      <c r="BF21" s="127"/>
      <c r="BG21" s="127"/>
      <c r="BH21" s="127"/>
      <c r="BI21" s="129"/>
      <c r="BJ21" s="120"/>
      <c r="BK21" s="121"/>
      <c r="BL21" s="121"/>
      <c r="BM21" s="121"/>
      <c r="BN21" s="121"/>
      <c r="BO21" s="121"/>
      <c r="BP21" s="122"/>
      <c r="BQ21" s="122"/>
      <c r="BR21" s="122"/>
      <c r="BS21" s="122"/>
      <c r="BT21" s="122"/>
      <c r="BU21" s="122"/>
      <c r="BV21" s="122"/>
      <c r="BW21" s="122"/>
      <c r="BX21" s="122"/>
      <c r="BY21" s="122"/>
      <c r="BZ21" s="122"/>
      <c r="CA21" s="122"/>
      <c r="CB21" s="122"/>
      <c r="CC21" s="123"/>
      <c r="CD21" s="60"/>
      <c r="CE21" s="60"/>
      <c r="CF21" s="60"/>
      <c r="CG21" s="60"/>
      <c r="CH21" s="60"/>
      <c r="CI21" s="60"/>
      <c r="CJ21" s="60"/>
      <c r="CK21" s="60"/>
      <c r="CL21" s="60"/>
      <c r="CM21" s="60"/>
      <c r="CN21" s="60"/>
      <c r="CO21" s="60"/>
      <c r="CP21" s="60"/>
      <c r="CQ21" s="60"/>
      <c r="CR21" s="60"/>
      <c r="CS21" s="60"/>
      <c r="CT21" s="60"/>
      <c r="CU21" s="60"/>
      <c r="CV21" s="60"/>
      <c r="CW21" s="60"/>
    </row>
    <row r="22" spans="2:101" ht="20.100000000000001" customHeight="1" x14ac:dyDescent="0.4">
      <c r="B22" s="136" t="s">
        <v>191</v>
      </c>
      <c r="C22" s="136"/>
      <c r="D22" s="136"/>
      <c r="E22" s="136"/>
      <c r="F22" s="136"/>
      <c r="G22" s="136"/>
      <c r="H22" s="126">
        <f>'(附表１－３)年間実施計画'!R8</f>
        <v>0</v>
      </c>
      <c r="I22" s="127"/>
      <c r="J22" s="127"/>
      <c r="K22" s="127"/>
      <c r="L22" s="127"/>
      <c r="M22" s="127"/>
      <c r="N22" s="128"/>
      <c r="O22" s="126">
        <f>'(附表１－３)年間実施計画'!S8</f>
        <v>0</v>
      </c>
      <c r="P22" s="127"/>
      <c r="Q22" s="127"/>
      <c r="R22" s="127"/>
      <c r="S22" s="127"/>
      <c r="T22" s="127"/>
      <c r="U22" s="129"/>
      <c r="V22" s="124" t="s">
        <v>200</v>
      </c>
      <c r="W22" s="125"/>
      <c r="X22" s="125"/>
      <c r="Y22" s="125"/>
      <c r="Z22" s="125"/>
      <c r="AA22" s="120"/>
      <c r="AB22" s="126">
        <f>'(附表１－３)年間実施計画'!R18</f>
        <v>0</v>
      </c>
      <c r="AC22" s="127"/>
      <c r="AD22" s="127"/>
      <c r="AE22" s="127"/>
      <c r="AF22" s="127"/>
      <c r="AG22" s="127"/>
      <c r="AH22" s="128"/>
      <c r="AI22" s="126">
        <f>'(附表１－３)年間実施計画'!S18</f>
        <v>0</v>
      </c>
      <c r="AJ22" s="127"/>
      <c r="AK22" s="127"/>
      <c r="AL22" s="127"/>
      <c r="AM22" s="127"/>
      <c r="AN22" s="127"/>
      <c r="AO22" s="129"/>
      <c r="AP22" s="124"/>
      <c r="AQ22" s="125"/>
      <c r="AR22" s="125"/>
      <c r="AS22" s="125"/>
      <c r="AT22" s="125"/>
      <c r="AU22" s="120"/>
      <c r="AV22" s="126"/>
      <c r="AW22" s="127"/>
      <c r="AX22" s="127"/>
      <c r="AY22" s="127"/>
      <c r="AZ22" s="127"/>
      <c r="BA22" s="127"/>
      <c r="BB22" s="128"/>
      <c r="BC22" s="126"/>
      <c r="BD22" s="127"/>
      <c r="BE22" s="127"/>
      <c r="BF22" s="127"/>
      <c r="BG22" s="127"/>
      <c r="BH22" s="127"/>
      <c r="BI22" s="129"/>
      <c r="BJ22" s="120"/>
      <c r="BK22" s="121"/>
      <c r="BL22" s="121"/>
      <c r="BM22" s="121"/>
      <c r="BN22" s="121"/>
      <c r="BO22" s="121"/>
      <c r="BP22" s="122"/>
      <c r="BQ22" s="122"/>
      <c r="BR22" s="122"/>
      <c r="BS22" s="122"/>
      <c r="BT22" s="122"/>
      <c r="BU22" s="122"/>
      <c r="BV22" s="122"/>
      <c r="BW22" s="122"/>
      <c r="BX22" s="122"/>
      <c r="BY22" s="122"/>
      <c r="BZ22" s="122"/>
      <c r="CA22" s="122"/>
      <c r="CB22" s="122"/>
      <c r="CC22" s="123"/>
      <c r="CD22" s="60"/>
      <c r="CE22" s="60"/>
      <c r="CF22" s="60"/>
      <c r="CG22" s="60"/>
      <c r="CH22" s="60"/>
      <c r="CI22" s="60"/>
      <c r="CJ22" s="60"/>
      <c r="CK22" s="60"/>
      <c r="CL22" s="60"/>
      <c r="CM22" s="60"/>
      <c r="CN22" s="60"/>
      <c r="CO22" s="60"/>
      <c r="CP22" s="60"/>
      <c r="CQ22" s="60"/>
      <c r="CR22" s="60"/>
      <c r="CS22" s="60"/>
      <c r="CT22" s="60"/>
      <c r="CU22" s="60"/>
      <c r="CV22" s="60"/>
      <c r="CW22" s="60"/>
    </row>
    <row r="23" spans="2:101" ht="20.100000000000001" customHeight="1" x14ac:dyDescent="0.4">
      <c r="B23" s="136" t="s">
        <v>192</v>
      </c>
      <c r="C23" s="136"/>
      <c r="D23" s="136"/>
      <c r="E23" s="136"/>
      <c r="F23" s="136"/>
      <c r="G23" s="136"/>
      <c r="H23" s="126">
        <f>'(附表１－３)年間実施計画'!R9</f>
        <v>0</v>
      </c>
      <c r="I23" s="127"/>
      <c r="J23" s="127"/>
      <c r="K23" s="127"/>
      <c r="L23" s="127"/>
      <c r="M23" s="127"/>
      <c r="N23" s="128"/>
      <c r="O23" s="126">
        <f>'(附表１－３)年間実施計画'!S9</f>
        <v>0</v>
      </c>
      <c r="P23" s="127"/>
      <c r="Q23" s="127"/>
      <c r="R23" s="127"/>
      <c r="S23" s="127"/>
      <c r="T23" s="127"/>
      <c r="U23" s="129"/>
      <c r="V23" s="124" t="s">
        <v>201</v>
      </c>
      <c r="W23" s="125"/>
      <c r="X23" s="125"/>
      <c r="Y23" s="125"/>
      <c r="Z23" s="125"/>
      <c r="AA23" s="120"/>
      <c r="AB23" s="126">
        <f>'(附表１－３)年間実施計画'!R19</f>
        <v>0</v>
      </c>
      <c r="AC23" s="127"/>
      <c r="AD23" s="127"/>
      <c r="AE23" s="127"/>
      <c r="AF23" s="127"/>
      <c r="AG23" s="127"/>
      <c r="AH23" s="128"/>
      <c r="AI23" s="126">
        <f>'(附表１－３)年間実施計画'!S19</f>
        <v>0</v>
      </c>
      <c r="AJ23" s="127"/>
      <c r="AK23" s="127"/>
      <c r="AL23" s="127"/>
      <c r="AM23" s="127"/>
      <c r="AN23" s="127"/>
      <c r="AO23" s="129"/>
      <c r="AP23" s="124"/>
      <c r="AQ23" s="125"/>
      <c r="AR23" s="125"/>
      <c r="AS23" s="125"/>
      <c r="AT23" s="125"/>
      <c r="AU23" s="120"/>
      <c r="AV23" s="126"/>
      <c r="AW23" s="127"/>
      <c r="AX23" s="127"/>
      <c r="AY23" s="127"/>
      <c r="AZ23" s="127"/>
      <c r="BA23" s="127"/>
      <c r="BB23" s="128"/>
      <c r="BC23" s="126"/>
      <c r="BD23" s="127"/>
      <c r="BE23" s="127"/>
      <c r="BF23" s="127"/>
      <c r="BG23" s="127"/>
      <c r="BH23" s="127"/>
      <c r="BI23" s="129"/>
      <c r="BJ23" s="120"/>
      <c r="BK23" s="121"/>
      <c r="BL23" s="121"/>
      <c r="BM23" s="121"/>
      <c r="BN23" s="121"/>
      <c r="BO23" s="121"/>
      <c r="BP23" s="122"/>
      <c r="BQ23" s="122"/>
      <c r="BR23" s="122"/>
      <c r="BS23" s="122"/>
      <c r="BT23" s="122"/>
      <c r="BU23" s="122"/>
      <c r="BV23" s="122"/>
      <c r="BW23" s="122"/>
      <c r="BX23" s="122"/>
      <c r="BY23" s="122"/>
      <c r="BZ23" s="122"/>
      <c r="CA23" s="122"/>
      <c r="CB23" s="122"/>
      <c r="CC23" s="123"/>
      <c r="CD23" s="60"/>
      <c r="CE23" s="60"/>
      <c r="CF23" s="60"/>
      <c r="CG23" s="60"/>
      <c r="CH23" s="60"/>
      <c r="CI23" s="60"/>
      <c r="CJ23" s="60"/>
      <c r="CK23" s="60"/>
      <c r="CL23" s="60"/>
      <c r="CM23" s="60"/>
      <c r="CN23" s="60"/>
      <c r="CO23" s="60"/>
      <c r="CP23" s="60"/>
      <c r="CQ23" s="60"/>
      <c r="CR23" s="60"/>
      <c r="CS23" s="60"/>
      <c r="CT23" s="60"/>
      <c r="CU23" s="60"/>
      <c r="CV23" s="60"/>
      <c r="CW23" s="60"/>
    </row>
    <row r="24" spans="2:101" ht="20.100000000000001" customHeight="1" x14ac:dyDescent="0.4">
      <c r="B24" s="136" t="s">
        <v>193</v>
      </c>
      <c r="C24" s="136"/>
      <c r="D24" s="136"/>
      <c r="E24" s="136"/>
      <c r="F24" s="136"/>
      <c r="G24" s="136"/>
      <c r="H24" s="126">
        <f>'(附表１－３)年間実施計画'!R10</f>
        <v>0</v>
      </c>
      <c r="I24" s="127"/>
      <c r="J24" s="127"/>
      <c r="K24" s="127"/>
      <c r="L24" s="127"/>
      <c r="M24" s="127"/>
      <c r="N24" s="128"/>
      <c r="O24" s="126">
        <f>'(附表１－３)年間実施計画'!S10</f>
        <v>0</v>
      </c>
      <c r="P24" s="127"/>
      <c r="Q24" s="127"/>
      <c r="R24" s="127"/>
      <c r="S24" s="127"/>
      <c r="T24" s="127"/>
      <c r="U24" s="129"/>
      <c r="V24" s="124" t="s">
        <v>202</v>
      </c>
      <c r="W24" s="125"/>
      <c r="X24" s="125"/>
      <c r="Y24" s="125"/>
      <c r="Z24" s="125"/>
      <c r="AA24" s="120"/>
      <c r="AB24" s="126">
        <f>'(附表１－３)年間実施計画'!R20</f>
        <v>0</v>
      </c>
      <c r="AC24" s="127"/>
      <c r="AD24" s="127"/>
      <c r="AE24" s="127"/>
      <c r="AF24" s="127"/>
      <c r="AG24" s="127"/>
      <c r="AH24" s="128"/>
      <c r="AI24" s="126">
        <f>'(附表１－３)年間実施計画'!S20</f>
        <v>0</v>
      </c>
      <c r="AJ24" s="127"/>
      <c r="AK24" s="127"/>
      <c r="AL24" s="127"/>
      <c r="AM24" s="127"/>
      <c r="AN24" s="127"/>
      <c r="AO24" s="129"/>
      <c r="AP24" s="124"/>
      <c r="AQ24" s="125"/>
      <c r="AR24" s="125"/>
      <c r="AS24" s="125"/>
      <c r="AT24" s="125"/>
      <c r="AU24" s="120"/>
      <c r="AV24" s="126"/>
      <c r="AW24" s="127"/>
      <c r="AX24" s="127"/>
      <c r="AY24" s="127"/>
      <c r="AZ24" s="127"/>
      <c r="BA24" s="127"/>
      <c r="BB24" s="128"/>
      <c r="BC24" s="126"/>
      <c r="BD24" s="127"/>
      <c r="BE24" s="127"/>
      <c r="BF24" s="127"/>
      <c r="BG24" s="127"/>
      <c r="BH24" s="127"/>
      <c r="BI24" s="129"/>
      <c r="BJ24" s="120"/>
      <c r="BK24" s="121"/>
      <c r="BL24" s="121"/>
      <c r="BM24" s="121"/>
      <c r="BN24" s="121"/>
      <c r="BO24" s="121"/>
      <c r="BP24" s="122"/>
      <c r="BQ24" s="122"/>
      <c r="BR24" s="122"/>
      <c r="BS24" s="122"/>
      <c r="BT24" s="122"/>
      <c r="BU24" s="122"/>
      <c r="BV24" s="122"/>
      <c r="BW24" s="122"/>
      <c r="BX24" s="122"/>
      <c r="BY24" s="122"/>
      <c r="BZ24" s="122"/>
      <c r="CA24" s="122"/>
      <c r="CB24" s="122"/>
      <c r="CC24" s="123"/>
      <c r="CD24" s="60"/>
      <c r="CE24" s="60"/>
      <c r="CF24" s="60"/>
      <c r="CG24" s="60"/>
      <c r="CH24" s="60"/>
      <c r="CI24" s="60"/>
      <c r="CJ24" s="60"/>
      <c r="CK24" s="60"/>
      <c r="CL24" s="60"/>
      <c r="CM24" s="60"/>
      <c r="CN24" s="60"/>
      <c r="CO24" s="60"/>
      <c r="CP24" s="60"/>
      <c r="CQ24" s="60"/>
      <c r="CR24" s="60"/>
      <c r="CS24" s="60"/>
      <c r="CT24" s="60"/>
      <c r="CU24" s="60"/>
      <c r="CV24" s="60"/>
      <c r="CW24" s="60"/>
    </row>
    <row r="25" spans="2:101" ht="20.100000000000001" customHeight="1" x14ac:dyDescent="0.4">
      <c r="B25" s="136" t="s">
        <v>194</v>
      </c>
      <c r="C25" s="136"/>
      <c r="D25" s="136"/>
      <c r="E25" s="136"/>
      <c r="F25" s="136"/>
      <c r="G25" s="136"/>
      <c r="H25" s="126">
        <f>'(附表１－３)年間実施計画'!R11</f>
        <v>0</v>
      </c>
      <c r="I25" s="127"/>
      <c r="J25" s="127"/>
      <c r="K25" s="127"/>
      <c r="L25" s="127"/>
      <c r="M25" s="127"/>
      <c r="N25" s="128"/>
      <c r="O25" s="126">
        <f>'(附表１－３)年間実施計画'!S11</f>
        <v>0</v>
      </c>
      <c r="P25" s="127"/>
      <c r="Q25" s="127"/>
      <c r="R25" s="127"/>
      <c r="S25" s="127"/>
      <c r="T25" s="127"/>
      <c r="U25" s="129"/>
      <c r="V25" s="124" t="s">
        <v>227</v>
      </c>
      <c r="W25" s="125"/>
      <c r="X25" s="125"/>
      <c r="Y25" s="125"/>
      <c r="Z25" s="125"/>
      <c r="AA25" s="120"/>
      <c r="AB25" s="126">
        <f>'(附表１－３)年間実施計画'!R21</f>
        <v>0</v>
      </c>
      <c r="AC25" s="127"/>
      <c r="AD25" s="127"/>
      <c r="AE25" s="127"/>
      <c r="AF25" s="127"/>
      <c r="AG25" s="127"/>
      <c r="AH25" s="128"/>
      <c r="AI25" s="126">
        <f>'(附表１－３)年間実施計画'!S21</f>
        <v>0</v>
      </c>
      <c r="AJ25" s="127"/>
      <c r="AK25" s="127"/>
      <c r="AL25" s="127"/>
      <c r="AM25" s="127"/>
      <c r="AN25" s="127"/>
      <c r="AO25" s="129"/>
      <c r="AP25" s="124"/>
      <c r="AQ25" s="125"/>
      <c r="AR25" s="125"/>
      <c r="AS25" s="125"/>
      <c r="AT25" s="125"/>
      <c r="AU25" s="120"/>
      <c r="AV25" s="126"/>
      <c r="AW25" s="127"/>
      <c r="AX25" s="127"/>
      <c r="AY25" s="127"/>
      <c r="AZ25" s="127"/>
      <c r="BA25" s="127"/>
      <c r="BB25" s="128"/>
      <c r="BC25" s="126"/>
      <c r="BD25" s="127"/>
      <c r="BE25" s="127"/>
      <c r="BF25" s="127"/>
      <c r="BG25" s="127"/>
      <c r="BH25" s="127"/>
      <c r="BI25" s="129"/>
      <c r="BJ25" s="120"/>
      <c r="BK25" s="121"/>
      <c r="BL25" s="121"/>
      <c r="BM25" s="121"/>
      <c r="BN25" s="121"/>
      <c r="BO25" s="121"/>
      <c r="BP25" s="122"/>
      <c r="BQ25" s="122"/>
      <c r="BR25" s="122"/>
      <c r="BS25" s="122"/>
      <c r="BT25" s="122"/>
      <c r="BU25" s="122"/>
      <c r="BV25" s="122"/>
      <c r="BW25" s="122"/>
      <c r="BX25" s="122"/>
      <c r="BY25" s="122"/>
      <c r="BZ25" s="122"/>
      <c r="CA25" s="122"/>
      <c r="CB25" s="122"/>
      <c r="CC25" s="123"/>
      <c r="CD25" s="60"/>
      <c r="CE25" s="60"/>
      <c r="CF25" s="60"/>
      <c r="CG25" s="60"/>
      <c r="CH25" s="60"/>
      <c r="CI25" s="60"/>
      <c r="CJ25" s="60"/>
      <c r="CK25" s="60"/>
      <c r="CL25" s="60"/>
      <c r="CM25" s="60"/>
      <c r="CN25" s="60"/>
      <c r="CO25" s="60"/>
      <c r="CP25" s="60"/>
      <c r="CQ25" s="60"/>
      <c r="CR25" s="60"/>
      <c r="CS25" s="60"/>
      <c r="CT25" s="60"/>
      <c r="CU25" s="60"/>
      <c r="CV25" s="60"/>
      <c r="CW25" s="60"/>
    </row>
    <row r="26" spans="2:101" ht="20.100000000000001" customHeight="1" x14ac:dyDescent="0.4">
      <c r="B26" s="136" t="s">
        <v>224</v>
      </c>
      <c r="C26" s="136"/>
      <c r="D26" s="136"/>
      <c r="E26" s="136"/>
      <c r="F26" s="136"/>
      <c r="G26" s="136"/>
      <c r="H26" s="126">
        <f>'(附表１－３)年間実施計画'!R12</f>
        <v>0</v>
      </c>
      <c r="I26" s="127"/>
      <c r="J26" s="127"/>
      <c r="K26" s="127"/>
      <c r="L26" s="127"/>
      <c r="M26" s="127"/>
      <c r="N26" s="128"/>
      <c r="O26" s="126">
        <f>'(附表１－３)年間実施計画'!S12</f>
        <v>0</v>
      </c>
      <c r="P26" s="127"/>
      <c r="Q26" s="127"/>
      <c r="R26" s="127"/>
      <c r="S26" s="127"/>
      <c r="T26" s="127"/>
      <c r="U26" s="129"/>
      <c r="V26" s="124" t="s">
        <v>226</v>
      </c>
      <c r="W26" s="125"/>
      <c r="X26" s="125"/>
      <c r="Y26" s="125"/>
      <c r="Z26" s="125"/>
      <c r="AA26" s="120"/>
      <c r="AB26" s="126">
        <f>'(附表１－３)年間実施計画'!R22</f>
        <v>0</v>
      </c>
      <c r="AC26" s="127"/>
      <c r="AD26" s="127"/>
      <c r="AE26" s="127"/>
      <c r="AF26" s="127"/>
      <c r="AG26" s="127"/>
      <c r="AH26" s="128"/>
      <c r="AI26" s="126">
        <f>'(附表１－３)年間実施計画'!S22</f>
        <v>0</v>
      </c>
      <c r="AJ26" s="127"/>
      <c r="AK26" s="127"/>
      <c r="AL26" s="127"/>
      <c r="AM26" s="127"/>
      <c r="AN26" s="127"/>
      <c r="AO26" s="129"/>
      <c r="AP26" s="130" t="s">
        <v>38</v>
      </c>
      <c r="AQ26" s="131"/>
      <c r="AR26" s="131"/>
      <c r="AS26" s="131"/>
      <c r="AT26" s="131"/>
      <c r="AU26" s="131"/>
      <c r="AV26" s="126">
        <f>H17+H18+H19+H20+H21+H22+H23+H24+H25+H26+AB17+AB18+AB19+AB20+AB21+AB22+AB23+AB24+AB25+AB26+AV17+AV18+AV19+AV20</f>
        <v>0</v>
      </c>
      <c r="AW26" s="127"/>
      <c r="AX26" s="127"/>
      <c r="AY26" s="127"/>
      <c r="AZ26" s="127"/>
      <c r="BA26" s="127"/>
      <c r="BB26" s="128"/>
      <c r="BC26" s="126">
        <f>O17+O18+O19+O20+O21+O22+O23+O24+O25+O26+AI17+AI18+AI19+AI20+AI21+AI22+AI23+AI24+AI25+AI26+BC17+BC18+BC19+BC20</f>
        <v>0</v>
      </c>
      <c r="BD26" s="127"/>
      <c r="BE26" s="127"/>
      <c r="BF26" s="127"/>
      <c r="BG26" s="127"/>
      <c r="BH26" s="127"/>
      <c r="BI26" s="128"/>
      <c r="BJ26" s="120"/>
      <c r="BK26" s="121"/>
      <c r="BL26" s="121"/>
      <c r="BM26" s="121"/>
      <c r="BN26" s="121"/>
      <c r="BO26" s="121"/>
      <c r="BP26" s="122"/>
      <c r="BQ26" s="122"/>
      <c r="BR26" s="122"/>
      <c r="BS26" s="122"/>
      <c r="BT26" s="122"/>
      <c r="BU26" s="122"/>
      <c r="BV26" s="122"/>
      <c r="BW26" s="122"/>
      <c r="BX26" s="122"/>
      <c r="BY26" s="122"/>
      <c r="BZ26" s="122"/>
      <c r="CA26" s="122"/>
      <c r="CB26" s="122"/>
      <c r="CC26" s="123"/>
      <c r="CD26" s="60"/>
      <c r="CE26" s="60"/>
      <c r="CF26" s="60"/>
      <c r="CG26" s="60"/>
      <c r="CH26" s="60"/>
      <c r="CI26" s="60"/>
      <c r="CJ26" s="60"/>
      <c r="CK26" s="60"/>
      <c r="CL26" s="60"/>
      <c r="CM26" s="60"/>
      <c r="CN26" s="60"/>
      <c r="CO26" s="60"/>
      <c r="CP26" s="60"/>
      <c r="CQ26" s="60"/>
      <c r="CR26" s="60"/>
      <c r="CS26" s="60"/>
      <c r="CT26" s="60"/>
      <c r="CU26" s="60"/>
      <c r="CV26" s="60"/>
      <c r="CW26" s="60"/>
    </row>
  </sheetData>
  <sheetProtection sheet="1" objects="1" scenarios="1"/>
  <mergeCells count="170">
    <mergeCell ref="CJ16:CP16"/>
    <mergeCell ref="CQ16:CW16"/>
    <mergeCell ref="CG8:CR8"/>
    <mergeCell ref="CS8:DD8"/>
    <mergeCell ref="DE8:DP8"/>
    <mergeCell ref="B3:DP3"/>
    <mergeCell ref="CG5:CO5"/>
    <mergeCell ref="CP5:DP5"/>
    <mergeCell ref="B7:M7"/>
    <mergeCell ref="N7:Y7"/>
    <mergeCell ref="Z7:BH7"/>
    <mergeCell ref="BI7:BT7"/>
    <mergeCell ref="BU7:CF7"/>
    <mergeCell ref="CG7:CR7"/>
    <mergeCell ref="CS7:DD7"/>
    <mergeCell ref="DE7:DP7"/>
    <mergeCell ref="B16:G16"/>
    <mergeCell ref="H16:N16"/>
    <mergeCell ref="O16:U16"/>
    <mergeCell ref="B8:M8"/>
    <mergeCell ref="N8:Y8"/>
    <mergeCell ref="Z8:BH8"/>
    <mergeCell ref="BI8:BT8"/>
    <mergeCell ref="BU8:CF8"/>
    <mergeCell ref="CD16:CI16"/>
    <mergeCell ref="B18:G18"/>
    <mergeCell ref="H18:N18"/>
    <mergeCell ref="O18:U18"/>
    <mergeCell ref="B17:G17"/>
    <mergeCell ref="H17:N17"/>
    <mergeCell ref="O17:U17"/>
    <mergeCell ref="V17:AA17"/>
    <mergeCell ref="AB17:AH17"/>
    <mergeCell ref="AI17:AO17"/>
    <mergeCell ref="V16:AA16"/>
    <mergeCell ref="AB16:AH16"/>
    <mergeCell ref="AI16:AO16"/>
    <mergeCell ref="AP16:AU16"/>
    <mergeCell ref="AV16:BB16"/>
    <mergeCell ref="BC16:BI16"/>
    <mergeCell ref="BJ16:BO16"/>
    <mergeCell ref="BP16:BV16"/>
    <mergeCell ref="BW16:CC16"/>
    <mergeCell ref="BW22:CC22"/>
    <mergeCell ref="V21:AA21"/>
    <mergeCell ref="AB21:AH21"/>
    <mergeCell ref="AI21:AO21"/>
    <mergeCell ref="AP21:AU21"/>
    <mergeCell ref="AV21:BB21"/>
    <mergeCell ref="BC21:BI21"/>
    <mergeCell ref="B19:G19"/>
    <mergeCell ref="H19:N19"/>
    <mergeCell ref="O19:U19"/>
    <mergeCell ref="B22:G22"/>
    <mergeCell ref="H22:N22"/>
    <mergeCell ref="O22:U22"/>
    <mergeCell ref="B20:G20"/>
    <mergeCell ref="H20:N20"/>
    <mergeCell ref="O20:U20"/>
    <mergeCell ref="B21:G21"/>
    <mergeCell ref="H21:N21"/>
    <mergeCell ref="O21:U21"/>
    <mergeCell ref="BJ21:BO21"/>
    <mergeCell ref="BP21:BV21"/>
    <mergeCell ref="BW21:CC21"/>
    <mergeCell ref="V22:AA22"/>
    <mergeCell ref="AB22:AH22"/>
    <mergeCell ref="AI22:AO22"/>
    <mergeCell ref="CD19:CI19"/>
    <mergeCell ref="B26:G26"/>
    <mergeCell ref="B25:G25"/>
    <mergeCell ref="H25:N25"/>
    <mergeCell ref="O25:U25"/>
    <mergeCell ref="B24:G24"/>
    <mergeCell ref="H24:N24"/>
    <mergeCell ref="O24:U24"/>
    <mergeCell ref="B23:G23"/>
    <mergeCell ref="H23:N23"/>
    <mergeCell ref="H26:N26"/>
    <mergeCell ref="O26:U26"/>
    <mergeCell ref="O23:U23"/>
    <mergeCell ref="AP22:AU22"/>
    <mergeCell ref="AV22:BB22"/>
    <mergeCell ref="BC22:BI22"/>
    <mergeCell ref="BJ22:BO22"/>
    <mergeCell ref="BP22:BV22"/>
    <mergeCell ref="V23:AA23"/>
    <mergeCell ref="AB23:AH23"/>
    <mergeCell ref="AI23:AO23"/>
    <mergeCell ref="AP23:AU23"/>
    <mergeCell ref="AV23:BB23"/>
    <mergeCell ref="CJ17:CP17"/>
    <mergeCell ref="CQ17:CW17"/>
    <mergeCell ref="V18:AA18"/>
    <mergeCell ref="AB18:AH18"/>
    <mergeCell ref="AI18:AO18"/>
    <mergeCell ref="AP18:AU18"/>
    <mergeCell ref="AV18:BB18"/>
    <mergeCell ref="BC18:BI18"/>
    <mergeCell ref="BJ18:BO18"/>
    <mergeCell ref="BP18:BV18"/>
    <mergeCell ref="BW18:CC18"/>
    <mergeCell ref="CD18:CI18"/>
    <mergeCell ref="CJ18:CP18"/>
    <mergeCell ref="CQ18:CW18"/>
    <mergeCell ref="AP17:AU17"/>
    <mergeCell ref="AV17:BB17"/>
    <mergeCell ref="BC17:BI17"/>
    <mergeCell ref="BJ17:BO17"/>
    <mergeCell ref="BP17:BV17"/>
    <mergeCell ref="BW17:CC17"/>
    <mergeCell ref="CD17:CI17"/>
    <mergeCell ref="CJ19:CP19"/>
    <mergeCell ref="CQ19:CW19"/>
    <mergeCell ref="V20:AA20"/>
    <mergeCell ref="AB20:AH20"/>
    <mergeCell ref="AI20:AO20"/>
    <mergeCell ref="AP20:AU20"/>
    <mergeCell ref="AV20:BB20"/>
    <mergeCell ref="BC20:BI20"/>
    <mergeCell ref="BJ20:BO20"/>
    <mergeCell ref="BP20:BV20"/>
    <mergeCell ref="BW20:CC20"/>
    <mergeCell ref="CD20:CI20"/>
    <mergeCell ref="CJ20:CP20"/>
    <mergeCell ref="CQ20:CW20"/>
    <mergeCell ref="V19:AA19"/>
    <mergeCell ref="AB19:AH19"/>
    <mergeCell ref="AI19:AO19"/>
    <mergeCell ref="AP19:AU19"/>
    <mergeCell ref="AV19:BB19"/>
    <mergeCell ref="BC19:BI19"/>
    <mergeCell ref="BJ19:BO19"/>
    <mergeCell ref="BP19:BV19"/>
    <mergeCell ref="BW19:CC19"/>
    <mergeCell ref="BP23:BV23"/>
    <mergeCell ref="BW23:CC23"/>
    <mergeCell ref="V24:AA24"/>
    <mergeCell ref="AB24:AH24"/>
    <mergeCell ref="AI24:AO24"/>
    <mergeCell ref="AP24:AU24"/>
    <mergeCell ref="AV24:BB24"/>
    <mergeCell ref="BC24:BI24"/>
    <mergeCell ref="BJ24:BO24"/>
    <mergeCell ref="BP24:BV24"/>
    <mergeCell ref="BW24:CC24"/>
    <mergeCell ref="BM13:BS13"/>
    <mergeCell ref="BT13:CW13"/>
    <mergeCell ref="BM14:BS14"/>
    <mergeCell ref="BT14:CW14"/>
    <mergeCell ref="BJ25:BO25"/>
    <mergeCell ref="BP25:BV25"/>
    <mergeCell ref="BW25:CC25"/>
    <mergeCell ref="V26:AA26"/>
    <mergeCell ref="AB26:AH26"/>
    <mergeCell ref="AI26:AO26"/>
    <mergeCell ref="AP26:AU26"/>
    <mergeCell ref="AV26:BB26"/>
    <mergeCell ref="BC26:BI26"/>
    <mergeCell ref="BJ26:BO26"/>
    <mergeCell ref="BP26:BV26"/>
    <mergeCell ref="BW26:CC26"/>
    <mergeCell ref="V25:AA25"/>
    <mergeCell ref="AB25:AH25"/>
    <mergeCell ref="AI25:AO25"/>
    <mergeCell ref="AP25:AU25"/>
    <mergeCell ref="AV25:BB25"/>
    <mergeCell ref="BC25:BI25"/>
    <mergeCell ref="BC23:BI23"/>
    <mergeCell ref="BJ23:BO23"/>
  </mergeCells>
  <phoneticPr fontId="3"/>
  <pageMargins left="0.7" right="0.7" top="0.75" bottom="0.75" header="0.3" footer="0.3"/>
  <pageSetup paperSize="9" scale="79" orientation="landscape" copies="5" r:id="rId1"/>
  <rowBreaks count="1" manualBreakCount="1">
    <brk id="1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5A3F4-0D19-41B2-8FD5-E2D6102D83BF}">
  <sheetPr codeName="Sheet22">
    <tabColor theme="7" tint="0.59999389629810485"/>
  </sheetPr>
  <dimension ref="A1:U244"/>
  <sheetViews>
    <sheetView view="pageBreakPreview" zoomScale="85" zoomScaleNormal="100" zoomScaleSheetLayoutView="85" workbookViewId="0">
      <selection activeCell="M25" sqref="M25"/>
    </sheetView>
  </sheetViews>
  <sheetFormatPr defaultColWidth="8.75" defaultRowHeight="24.95" customHeight="1" x14ac:dyDescent="0.4"/>
  <cols>
    <col min="1" max="1" width="6.75" style="32" customWidth="1"/>
    <col min="2" max="2" width="14.625" style="32" bestFit="1" customWidth="1"/>
    <col min="3" max="3" width="14.25" style="32" bestFit="1" customWidth="1"/>
    <col min="4" max="4" width="9.875" style="32" bestFit="1" customWidth="1"/>
    <col min="5" max="6" width="16.375" style="32" bestFit="1" customWidth="1"/>
    <col min="7" max="7" width="11.125" style="32" bestFit="1" customWidth="1"/>
    <col min="8" max="9" width="12.125" style="32" bestFit="1" customWidth="1"/>
    <col min="10" max="10" width="12" style="32" bestFit="1" customWidth="1"/>
    <col min="11" max="16" width="8.75" style="32"/>
    <col min="17" max="18" width="8.75" style="33"/>
    <col min="19" max="19" width="9" style="33" bestFit="1" customWidth="1"/>
    <col min="20" max="16384" width="8.75" style="32"/>
  </cols>
  <sheetData>
    <row r="1" spans="1:19" ht="24.95" customHeight="1" x14ac:dyDescent="0.4">
      <c r="A1" s="32" t="s">
        <v>125</v>
      </c>
      <c r="H1" s="109" t="s">
        <v>25</v>
      </c>
      <c r="I1" s="109"/>
      <c r="J1" s="109"/>
    </row>
    <row r="2" spans="1:19" ht="24.95" customHeight="1" x14ac:dyDescent="0.4">
      <c r="A2" s="34" t="s">
        <v>208</v>
      </c>
      <c r="Q2" s="35"/>
      <c r="R2" s="36" t="s">
        <v>79</v>
      </c>
      <c r="S2" s="36" t="s">
        <v>80</v>
      </c>
    </row>
    <row r="3" spans="1:19" ht="24.95" customHeight="1" x14ac:dyDescent="0.4">
      <c r="Q3" s="35" t="str">
        <f>対象地域一覧!A3</f>
        <v>広面</v>
      </c>
      <c r="R3" s="35">
        <f t="shared" ref="R3:R45" si="0">COUNTIF($D$21:$D$30,Q3)+COUNTIF($D$35:$D$39,Q3)+COUNTIF($D$45:$D$54,Q3)+COUNTIF($D$59:$D$63,Q3)+COUNTIF($D$69:$D$78,Q3)+COUNTIF($D$83:$D$87,Q3)+COUNTIF($D$93:$D$102,Q3)+COUNTIF($D$107:$D$111,Q3)+COUNTIF($D$117:$D$126,Q3)+COUNTIF($D$131:$D$135,Q3)+COUNTIF($D$141:$D$150,Q3)+COUNTIF($D$155:$D$159,Q3)+COUNTIF($D$165:$D$174,Q3)+COUNTIF($D$179:$D$183,Q3)</f>
        <v>0</v>
      </c>
      <c r="S3" s="35">
        <f t="shared" ref="S3:S45" si="1">SUMIF($D$21:$D$30,Q3,$H$21:$H$30)+SUMIF($D$35:$D$39,Q3,$H$35:$H$39)+SUMIF($D$45:$D$54,Q3,$H$45:$H$54)+SUMIF($D$59:$D$63,Q3,$H$59:$H$63)+SUMIF($D$69:$D$78,Q3,$H$69:$H$78)+SUMIF($D$83:$D$87,Q3,$H$83:$H$87)+SUMIF($D$93:$D$102,Q3,$H$93:$H$102)+SUMIF($D$107:$D$111,Q3,$H$107:$H$111)+SUMIF($D$117:$D$126,Q3,$H$117:$H$126)+SUMIF($D$131:$D$135,Q3,$H$131:$H$135)+SUMIF($D$141:$D$150,Q3,$H$141:$H$150)+SUMIF($D$155:$D$159,Q3,$H$155:$H$159)+SUMIF($D$165:$D$174,Q3,$H$165:$H$174)+SUMIF($D$179:$D$183,Q3,$H$179:$H$183)</f>
        <v>0</v>
      </c>
    </row>
    <row r="4" spans="1:19" ht="24.95" customHeight="1" x14ac:dyDescent="0.4">
      <c r="A4" s="168" t="s">
        <v>107</v>
      </c>
      <c r="B4" s="168"/>
      <c r="C4" s="168"/>
      <c r="D4" s="168"/>
      <c r="E4" s="168"/>
      <c r="F4" s="168"/>
      <c r="G4" s="168"/>
      <c r="H4" s="168"/>
      <c r="I4" s="168"/>
      <c r="J4" s="168"/>
      <c r="Q4" s="35" t="str">
        <f>対象地域一覧!A4</f>
        <v>上加茂</v>
      </c>
      <c r="R4" s="35">
        <f t="shared" si="0"/>
        <v>0</v>
      </c>
      <c r="S4" s="35">
        <f t="shared" si="1"/>
        <v>0</v>
      </c>
    </row>
    <row r="5" spans="1:19" ht="24.95" customHeight="1" x14ac:dyDescent="0.4">
      <c r="Q5" s="35" t="str">
        <f>対象地域一覧!A5</f>
        <v>下加茂</v>
      </c>
      <c r="R5" s="35">
        <f t="shared" si="0"/>
        <v>0</v>
      </c>
      <c r="S5" s="35">
        <f t="shared" si="1"/>
        <v>0</v>
      </c>
    </row>
    <row r="6" spans="1:19" ht="24.95" customHeight="1" x14ac:dyDescent="0.4">
      <c r="A6" s="52" t="s">
        <v>26</v>
      </c>
      <c r="Q6" s="35" t="str">
        <f>対象地域一覧!A6</f>
        <v>美原</v>
      </c>
      <c r="R6" s="35">
        <f t="shared" si="0"/>
        <v>0</v>
      </c>
      <c r="S6" s="35">
        <f t="shared" si="1"/>
        <v>0</v>
      </c>
    </row>
    <row r="7" spans="1:19" ht="24.95" customHeight="1" x14ac:dyDescent="0.4">
      <c r="A7" s="64" t="s">
        <v>81</v>
      </c>
      <c r="B7" s="64"/>
      <c r="C7" s="77" t="str">
        <f>IF(基本情報入力シート!V8="","",基本情報入力シート!V8)</f>
        <v/>
      </c>
      <c r="D7" s="78"/>
      <c r="E7" s="78"/>
      <c r="F7" s="78"/>
      <c r="G7" s="78"/>
      <c r="H7" s="78"/>
      <c r="I7" s="79"/>
      <c r="Q7" s="35" t="str">
        <f>対象地域一覧!A7</f>
        <v>加茂市場</v>
      </c>
      <c r="R7" s="35">
        <f t="shared" si="0"/>
        <v>0</v>
      </c>
      <c r="S7" s="35">
        <f t="shared" si="1"/>
        <v>0</v>
      </c>
    </row>
    <row r="8" spans="1:19" ht="24.95" customHeight="1" x14ac:dyDescent="0.4">
      <c r="A8" s="64" t="s">
        <v>19</v>
      </c>
      <c r="B8" s="64"/>
      <c r="C8" s="77" t="str">
        <f>IF(基本情報入力シート!V19="","",基本情報入力シート!V19)</f>
        <v/>
      </c>
      <c r="D8" s="78"/>
      <c r="E8" s="78"/>
      <c r="F8" s="78"/>
      <c r="G8" s="78"/>
      <c r="H8" s="78"/>
      <c r="I8" s="79"/>
      <c r="Q8" s="35" t="str">
        <f>対象地域一覧!A8</f>
        <v>高谷</v>
      </c>
      <c r="R8" s="35">
        <f t="shared" si="0"/>
        <v>0</v>
      </c>
      <c r="S8" s="35">
        <f t="shared" si="1"/>
        <v>0</v>
      </c>
    </row>
    <row r="9" spans="1:19" ht="24.95" customHeight="1" x14ac:dyDescent="0.4">
      <c r="A9" s="64" t="s">
        <v>20</v>
      </c>
      <c r="B9" s="64"/>
      <c r="C9" s="77" t="str">
        <f>IF(基本情報入力シート!V20="","",基本情報入力シート!V20)</f>
        <v/>
      </c>
      <c r="D9" s="78"/>
      <c r="E9" s="78"/>
      <c r="F9" s="78"/>
      <c r="G9" s="78"/>
      <c r="H9" s="78"/>
      <c r="I9" s="79"/>
      <c r="Q9" s="35" t="str">
        <f>対象地域一覧!A9</f>
        <v>平岡</v>
      </c>
      <c r="R9" s="35">
        <f t="shared" si="0"/>
        <v>0</v>
      </c>
      <c r="S9" s="35">
        <f t="shared" si="1"/>
        <v>0</v>
      </c>
    </row>
    <row r="10" spans="1:19" ht="24.95" customHeight="1" x14ac:dyDescent="0.4">
      <c r="A10" s="64" t="s">
        <v>21</v>
      </c>
      <c r="B10" s="64"/>
      <c r="C10" s="77" t="str">
        <f>IF(基本情報入力シート!V21="","",基本情報入力シート!V21)</f>
        <v>通所リハビリテーション</v>
      </c>
      <c r="D10" s="78"/>
      <c r="E10" s="78"/>
      <c r="F10" s="78"/>
      <c r="G10" s="78"/>
      <c r="H10" s="78"/>
      <c r="I10" s="79"/>
      <c r="Q10" s="35" t="str">
        <f>対象地域一覧!A10</f>
        <v>上野</v>
      </c>
      <c r="R10" s="35">
        <f t="shared" si="0"/>
        <v>0</v>
      </c>
      <c r="S10" s="35">
        <f t="shared" si="1"/>
        <v>0</v>
      </c>
    </row>
    <row r="11" spans="1:19" ht="24.95" customHeight="1" x14ac:dyDescent="0.4">
      <c r="A11" s="64" t="s">
        <v>108</v>
      </c>
      <c r="B11" s="64"/>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Q11" s="35" t="str">
        <f>対象地域一覧!A11</f>
        <v>竹部</v>
      </c>
      <c r="R11" s="35">
        <f t="shared" si="0"/>
        <v>0</v>
      </c>
      <c r="S11" s="35">
        <f t="shared" si="1"/>
        <v>0</v>
      </c>
    </row>
    <row r="12" spans="1:19" ht="24.75" customHeight="1" x14ac:dyDescent="0.4">
      <c r="A12" s="64" t="s">
        <v>27</v>
      </c>
      <c r="B12" s="64"/>
      <c r="C12" s="77" t="s">
        <v>28</v>
      </c>
      <c r="D12" s="78"/>
      <c r="E12" s="78"/>
      <c r="F12" s="78"/>
      <c r="G12" s="78"/>
      <c r="H12" s="78"/>
      <c r="I12" s="79"/>
      <c r="Q12" s="35" t="str">
        <f>対象地域一覧!A12</f>
        <v>上田東</v>
      </c>
      <c r="R12" s="35">
        <f t="shared" si="0"/>
        <v>0</v>
      </c>
      <c r="S12" s="35">
        <f t="shared" si="1"/>
        <v>0</v>
      </c>
    </row>
    <row r="13" spans="1:19" ht="36" customHeight="1" x14ac:dyDescent="0.4">
      <c r="A13" s="114"/>
      <c r="B13" s="114"/>
      <c r="C13" s="114"/>
      <c r="D13" s="114"/>
      <c r="E13" s="114"/>
      <c r="F13" s="114"/>
      <c r="G13" s="114"/>
      <c r="H13" s="114"/>
      <c r="I13" s="114"/>
      <c r="J13" s="63"/>
      <c r="Q13" s="35" t="str">
        <f>対象地域一覧!A13</f>
        <v>細田</v>
      </c>
      <c r="R13" s="35">
        <f t="shared" si="0"/>
        <v>0</v>
      </c>
      <c r="S13" s="35">
        <f t="shared" si="1"/>
        <v>0</v>
      </c>
    </row>
    <row r="14" spans="1:19" ht="36" customHeight="1" x14ac:dyDescent="0.4">
      <c r="A14" s="164"/>
      <c r="B14" s="164"/>
      <c r="C14" s="115"/>
      <c r="D14" s="115"/>
      <c r="E14" s="115"/>
      <c r="F14" s="115"/>
      <c r="G14" s="115"/>
      <c r="H14" s="115"/>
      <c r="I14" s="115"/>
      <c r="J14" s="63"/>
      <c r="Q14" s="35" t="str">
        <f>対象地域一覧!A14</f>
        <v>三納谷</v>
      </c>
      <c r="R14" s="35">
        <f t="shared" si="0"/>
        <v>0</v>
      </c>
      <c r="S14" s="35">
        <f t="shared" si="1"/>
        <v>0</v>
      </c>
    </row>
    <row r="15" spans="1:19" ht="36" customHeight="1" x14ac:dyDescent="0.4">
      <c r="A15" s="164"/>
      <c r="B15" s="164"/>
      <c r="C15" s="115"/>
      <c r="D15" s="115"/>
      <c r="E15" s="115"/>
      <c r="F15" s="115"/>
      <c r="G15" s="115"/>
      <c r="H15" s="115"/>
      <c r="I15" s="115"/>
      <c r="J15" s="63"/>
      <c r="Q15" s="35" t="str">
        <f>対象地域一覧!A15</f>
        <v>上田西</v>
      </c>
      <c r="R15" s="35">
        <f t="shared" si="0"/>
        <v>0</v>
      </c>
      <c r="S15" s="35">
        <f t="shared" si="1"/>
        <v>0</v>
      </c>
    </row>
    <row r="16" spans="1:19" ht="18" customHeight="1" x14ac:dyDescent="0.4">
      <c r="Q16" s="35" t="str">
        <f>対象地域一覧!A16</f>
        <v>円城</v>
      </c>
      <c r="R16" s="35">
        <f t="shared" si="0"/>
        <v>0</v>
      </c>
      <c r="S16" s="35">
        <f t="shared" si="1"/>
        <v>0</v>
      </c>
    </row>
    <row r="17" spans="1:19" ht="24.95" customHeight="1" x14ac:dyDescent="0.4">
      <c r="A17" s="40" t="s">
        <v>89</v>
      </c>
      <c r="Q17" s="35" t="str">
        <f>対象地域一覧!A17</f>
        <v>案田</v>
      </c>
      <c r="R17" s="35">
        <f t="shared" si="0"/>
        <v>0</v>
      </c>
      <c r="S17" s="35">
        <f t="shared" si="1"/>
        <v>0</v>
      </c>
    </row>
    <row r="18" spans="1:19" ht="24.95" customHeight="1" x14ac:dyDescent="0.4">
      <c r="A18" s="40" t="s">
        <v>60</v>
      </c>
      <c r="Q18" s="35" t="str">
        <f>対象地域一覧!A18</f>
        <v>高富</v>
      </c>
      <c r="R18" s="35">
        <f t="shared" si="0"/>
        <v>0</v>
      </c>
      <c r="S18" s="35">
        <f t="shared" si="1"/>
        <v>0</v>
      </c>
    </row>
    <row r="19" spans="1:19" ht="24.95" customHeight="1" x14ac:dyDescent="0.4">
      <c r="A19" s="53" t="s">
        <v>90</v>
      </c>
      <c r="Q19" s="35" t="str">
        <f>対象地域一覧!A19</f>
        <v>神瀬</v>
      </c>
      <c r="R19" s="35">
        <f t="shared" si="0"/>
        <v>0</v>
      </c>
      <c r="S19" s="35">
        <f t="shared" si="1"/>
        <v>0</v>
      </c>
    </row>
    <row r="20" spans="1:19" ht="42.95" customHeight="1" x14ac:dyDescent="0.4">
      <c r="A20" s="165" t="s">
        <v>126</v>
      </c>
      <c r="B20" s="28" t="s">
        <v>49</v>
      </c>
      <c r="C20" s="28" t="s">
        <v>51</v>
      </c>
      <c r="D20" s="28" t="s">
        <v>32</v>
      </c>
      <c r="E20" s="41" t="s">
        <v>162</v>
      </c>
      <c r="F20" s="41" t="s">
        <v>163</v>
      </c>
      <c r="G20" s="28" t="s">
        <v>33</v>
      </c>
      <c r="H20" s="41" t="s">
        <v>50</v>
      </c>
      <c r="I20" s="41" t="s">
        <v>35</v>
      </c>
      <c r="J20" s="41" t="s">
        <v>113</v>
      </c>
      <c r="Q20" s="35" t="str">
        <f>対象地域一覧!A20</f>
        <v>小森</v>
      </c>
      <c r="R20" s="35">
        <f t="shared" si="0"/>
        <v>0</v>
      </c>
      <c r="S20" s="35">
        <f t="shared" si="1"/>
        <v>0</v>
      </c>
    </row>
    <row r="21" spans="1:19" ht="24.95" customHeight="1" x14ac:dyDescent="0.4">
      <c r="A21" s="166"/>
      <c r="B21" s="49"/>
      <c r="C21" s="59"/>
      <c r="D21" s="49"/>
      <c r="E21" s="49"/>
      <c r="F21" s="49"/>
      <c r="G21" s="49"/>
      <c r="H21" s="50"/>
      <c r="I21" s="42">
        <f>IF(AND(B21&lt;&gt;"",C21&lt;&gt;"",D21&lt;&gt;"",E21&lt;&gt;"",F21&lt;&gt;"",G21&lt;&gt;"",H21&lt;&gt;""),VLOOKUP(G21,通所リハビリテーション費!$A$20:$B$24,2,0),0)</f>
        <v>0</v>
      </c>
      <c r="J21" s="42">
        <f>(I21*H21)*0.1*10</f>
        <v>0</v>
      </c>
      <c r="Q21" s="35" t="str">
        <f>対象地域一覧!A21</f>
        <v>尾原</v>
      </c>
      <c r="R21" s="35">
        <f t="shared" si="0"/>
        <v>0</v>
      </c>
      <c r="S21" s="35">
        <f t="shared" si="1"/>
        <v>0</v>
      </c>
    </row>
    <row r="22" spans="1:19" ht="24.95" customHeight="1" x14ac:dyDescent="0.4">
      <c r="A22" s="166"/>
      <c r="B22" s="49"/>
      <c r="C22" s="59"/>
      <c r="D22" s="49"/>
      <c r="E22" s="49"/>
      <c r="F22" s="49"/>
      <c r="G22" s="49"/>
      <c r="H22" s="50"/>
      <c r="I22" s="42">
        <f>IF(AND(B22&lt;&gt;"",C22&lt;&gt;"",D22&lt;&gt;"",E22&lt;&gt;"",F22&lt;&gt;"",G22&lt;&gt;"",H22&lt;&gt;""),VLOOKUP(G22,通所リハビリテーション費!$A$20:$B$24,2,0),0)</f>
        <v>0</v>
      </c>
      <c r="J22" s="42">
        <f t="shared" ref="J22:J25" si="2">(I22*H22)*0.1*10</f>
        <v>0</v>
      </c>
      <c r="Q22" s="35" t="str">
        <f>対象地域一覧!A22</f>
        <v>笹目</v>
      </c>
      <c r="R22" s="35">
        <f t="shared" si="0"/>
        <v>0</v>
      </c>
      <c r="S22" s="35">
        <f t="shared" si="1"/>
        <v>0</v>
      </c>
    </row>
    <row r="23" spans="1:19" ht="24.95" customHeight="1" x14ac:dyDescent="0.4">
      <c r="A23" s="166"/>
      <c r="B23" s="49"/>
      <c r="C23" s="59"/>
      <c r="D23" s="49"/>
      <c r="E23" s="49"/>
      <c r="F23" s="49"/>
      <c r="G23" s="49"/>
      <c r="H23" s="50"/>
      <c r="I23" s="42">
        <f>IF(AND(B23&lt;&gt;"",C23&lt;&gt;"",D23&lt;&gt;"",E23&lt;&gt;"",F23&lt;&gt;"",G23&lt;&gt;"",H23&lt;&gt;""),VLOOKUP(G23,通所リハビリテーション費!$A$20:$B$24,2,0),0)</f>
        <v>0</v>
      </c>
      <c r="J23" s="42">
        <f t="shared" si="2"/>
        <v>0</v>
      </c>
      <c r="Q23" s="35" t="str">
        <f>対象地域一覧!A23</f>
        <v>福沢</v>
      </c>
      <c r="R23" s="35">
        <f t="shared" si="0"/>
        <v>0</v>
      </c>
      <c r="S23" s="35">
        <f t="shared" si="1"/>
        <v>0</v>
      </c>
    </row>
    <row r="24" spans="1:19" ht="24.95" customHeight="1" x14ac:dyDescent="0.4">
      <c r="A24" s="166"/>
      <c r="B24" s="49"/>
      <c r="C24" s="59"/>
      <c r="D24" s="49"/>
      <c r="E24" s="49"/>
      <c r="F24" s="49"/>
      <c r="G24" s="49"/>
      <c r="H24" s="50"/>
      <c r="I24" s="42">
        <f>IF(AND(B24&lt;&gt;"",C24&lt;&gt;"",D24&lt;&gt;"",E24&lt;&gt;"",F24&lt;&gt;"",G24&lt;&gt;"",H24&lt;&gt;""),VLOOKUP(G24,通所リハビリテーション費!$A$20:$B$24,2,0),0)</f>
        <v>0</v>
      </c>
      <c r="J24" s="42">
        <f t="shared" si="2"/>
        <v>0</v>
      </c>
      <c r="Q24" s="35" t="str">
        <f>対象地域一覧!A24</f>
        <v>溝部</v>
      </c>
      <c r="R24" s="35">
        <f t="shared" si="0"/>
        <v>0</v>
      </c>
      <c r="S24" s="35">
        <f t="shared" si="1"/>
        <v>0</v>
      </c>
    </row>
    <row r="25" spans="1:19" ht="24.95" customHeight="1" x14ac:dyDescent="0.4">
      <c r="A25" s="166"/>
      <c r="B25" s="49"/>
      <c r="C25" s="59"/>
      <c r="D25" s="49"/>
      <c r="E25" s="49"/>
      <c r="F25" s="49"/>
      <c r="G25" s="49"/>
      <c r="H25" s="50"/>
      <c r="I25" s="42">
        <f>IF(AND(B25&lt;&gt;"",C25&lt;&gt;"",D25&lt;&gt;"",E25&lt;&gt;"",F25&lt;&gt;"",G25&lt;&gt;"",H25&lt;&gt;""),VLOOKUP(G25,通所リハビリテーション費!$A$20:$B$24,2,0),0)</f>
        <v>0</v>
      </c>
      <c r="J25" s="42">
        <f t="shared" si="2"/>
        <v>0</v>
      </c>
      <c r="Q25" s="35"/>
      <c r="R25" s="35">
        <f t="shared" si="0"/>
        <v>0</v>
      </c>
      <c r="S25" s="35">
        <f t="shared" si="1"/>
        <v>0</v>
      </c>
    </row>
    <row r="26" spans="1:19" ht="24.95" customHeight="1" x14ac:dyDescent="0.4">
      <c r="A26" s="166"/>
      <c r="B26" s="49"/>
      <c r="C26" s="49"/>
      <c r="D26" s="49"/>
      <c r="E26" s="49"/>
      <c r="F26" s="49"/>
      <c r="G26" s="49"/>
      <c r="H26" s="50"/>
      <c r="I26" s="42">
        <f>IF(AND(B26&lt;&gt;"",C26&lt;&gt;"",D26&lt;&gt;"",E26&lt;&gt;"",F26&lt;&gt;"",G26&lt;&gt;"",H26&lt;&gt;""),VLOOKUP(G26,通所リハビリテーション費!$A$20:$B$24,2,0),0)</f>
        <v>0</v>
      </c>
      <c r="J26" s="42">
        <f>(I26*H26)*0.1*10</f>
        <v>0</v>
      </c>
      <c r="Q26" s="35"/>
      <c r="R26" s="35">
        <f t="shared" si="0"/>
        <v>0</v>
      </c>
      <c r="S26" s="35">
        <f t="shared" si="1"/>
        <v>0</v>
      </c>
    </row>
    <row r="27" spans="1:19" ht="24.95" customHeight="1" x14ac:dyDescent="0.4">
      <c r="A27" s="166"/>
      <c r="B27" s="49"/>
      <c r="C27" s="49"/>
      <c r="D27" s="49"/>
      <c r="E27" s="49"/>
      <c r="F27" s="49"/>
      <c r="G27" s="49"/>
      <c r="H27" s="50"/>
      <c r="I27" s="42">
        <f>IF(AND(B27&lt;&gt;"",C27&lt;&gt;"",D27&lt;&gt;"",E27&lt;&gt;"",F27&lt;&gt;"",G27&lt;&gt;"",H27&lt;&gt;""),VLOOKUP(G27,通所リハビリテーション費!$A$20:$B$24,2,0),0)</f>
        <v>0</v>
      </c>
      <c r="J27" s="42">
        <f t="shared" ref="J27:J30" si="3">(I27*H27)*0.1*10</f>
        <v>0</v>
      </c>
      <c r="Q27" s="35"/>
      <c r="R27" s="35">
        <f t="shared" si="0"/>
        <v>0</v>
      </c>
      <c r="S27" s="35">
        <f t="shared" si="1"/>
        <v>0</v>
      </c>
    </row>
    <row r="28" spans="1:19" ht="24.95" customHeight="1" x14ac:dyDescent="0.4">
      <c r="A28" s="166"/>
      <c r="B28" s="49"/>
      <c r="C28" s="49"/>
      <c r="D28" s="49"/>
      <c r="E28" s="49"/>
      <c r="F28" s="49"/>
      <c r="G28" s="49"/>
      <c r="H28" s="50"/>
      <c r="I28" s="42">
        <f>IF(AND(B28&lt;&gt;"",C28&lt;&gt;"",D28&lt;&gt;"",E28&lt;&gt;"",F28&lt;&gt;"",G28&lt;&gt;"",H28&lt;&gt;""),VLOOKUP(G28,通所リハビリテーション費!$A$20:$B$24,2,0),0)</f>
        <v>0</v>
      </c>
      <c r="J28" s="42">
        <f t="shared" si="3"/>
        <v>0</v>
      </c>
      <c r="Q28" s="35"/>
      <c r="R28" s="35">
        <f t="shared" si="0"/>
        <v>0</v>
      </c>
      <c r="S28" s="35">
        <f t="shared" si="1"/>
        <v>0</v>
      </c>
    </row>
    <row r="29" spans="1:19" ht="24.95" customHeight="1" x14ac:dyDescent="0.4">
      <c r="A29" s="166"/>
      <c r="B29" s="49"/>
      <c r="C29" s="49"/>
      <c r="D29" s="49"/>
      <c r="E29" s="49"/>
      <c r="F29" s="49"/>
      <c r="G29" s="49"/>
      <c r="H29" s="50"/>
      <c r="I29" s="42">
        <f>IF(AND(B29&lt;&gt;"",C29&lt;&gt;"",D29&lt;&gt;"",E29&lt;&gt;"",F29&lt;&gt;"",G29&lt;&gt;"",H29&lt;&gt;""),VLOOKUP(G29,通所リハビリテーション費!$A$20:$B$24,2,0),0)</f>
        <v>0</v>
      </c>
      <c r="J29" s="42">
        <f t="shared" si="3"/>
        <v>0</v>
      </c>
      <c r="Q29" s="35"/>
      <c r="R29" s="35">
        <f t="shared" si="0"/>
        <v>0</v>
      </c>
      <c r="S29" s="35">
        <f t="shared" si="1"/>
        <v>0</v>
      </c>
    </row>
    <row r="30" spans="1:19" ht="24.95" customHeight="1" x14ac:dyDescent="0.4">
      <c r="A30" s="167"/>
      <c r="B30" s="49"/>
      <c r="C30" s="49"/>
      <c r="D30" s="49"/>
      <c r="E30" s="49"/>
      <c r="F30" s="49"/>
      <c r="G30" s="49"/>
      <c r="H30" s="50"/>
      <c r="I30" s="42">
        <f>IF(AND(B30&lt;&gt;"",C30&lt;&gt;"",D30&lt;&gt;"",E30&lt;&gt;"",F30&lt;&gt;"",G30&lt;&gt;"",H30&lt;&gt;""),VLOOKUP(G30,通所リハビリテーション費!$A$20:$B$24,2,0),0)</f>
        <v>0</v>
      </c>
      <c r="J30" s="42">
        <f t="shared" si="3"/>
        <v>0</v>
      </c>
      <c r="Q30" s="35"/>
      <c r="R30" s="35">
        <f t="shared" si="0"/>
        <v>0</v>
      </c>
      <c r="S30" s="35">
        <f t="shared" si="1"/>
        <v>0</v>
      </c>
    </row>
    <row r="31" spans="1:19" ht="24.95" customHeight="1" x14ac:dyDescent="0.4">
      <c r="A31" s="110" t="s">
        <v>38</v>
      </c>
      <c r="B31" s="111"/>
      <c r="C31" s="111"/>
      <c r="D31" s="111"/>
      <c r="E31" s="111"/>
      <c r="F31" s="111"/>
      <c r="G31" s="112"/>
      <c r="H31" s="43">
        <f>SUMIF(H21:H30,"&lt;&gt;#N/A")</f>
        <v>0</v>
      </c>
      <c r="I31" s="43">
        <f t="shared" ref="I31:J31" si="4">SUMIF(I21:I30,"&lt;&gt;#N/A")</f>
        <v>0</v>
      </c>
      <c r="J31" s="43">
        <f t="shared" si="4"/>
        <v>0</v>
      </c>
      <c r="Q31" s="35"/>
      <c r="R31" s="35">
        <f t="shared" si="0"/>
        <v>0</v>
      </c>
      <c r="S31" s="35">
        <f t="shared" si="1"/>
        <v>0</v>
      </c>
    </row>
    <row r="32" spans="1:19" ht="24.95" customHeight="1" x14ac:dyDescent="0.4">
      <c r="A32" s="54"/>
      <c r="B32" s="54"/>
      <c r="C32" s="54"/>
      <c r="D32" s="54"/>
      <c r="E32" s="54"/>
      <c r="F32" s="54"/>
      <c r="G32" s="55"/>
      <c r="H32" s="55"/>
      <c r="I32" s="55"/>
      <c r="Q32" s="35"/>
      <c r="R32" s="35">
        <f t="shared" si="0"/>
        <v>0</v>
      </c>
      <c r="S32" s="35">
        <f t="shared" si="1"/>
        <v>0</v>
      </c>
    </row>
    <row r="33" spans="1:19" ht="24.95" customHeight="1" x14ac:dyDescent="0.4">
      <c r="A33" s="56" t="s">
        <v>91</v>
      </c>
      <c r="B33" s="54"/>
      <c r="C33" s="54"/>
      <c r="D33" s="54"/>
      <c r="E33" s="54"/>
      <c r="F33" s="54"/>
      <c r="G33" s="55"/>
      <c r="H33" s="55"/>
      <c r="I33" s="55"/>
      <c r="Q33" s="35"/>
      <c r="R33" s="35">
        <f t="shared" si="0"/>
        <v>0</v>
      </c>
      <c r="S33" s="35">
        <f t="shared" si="1"/>
        <v>0</v>
      </c>
    </row>
    <row r="34" spans="1:19" ht="42.95" customHeight="1" x14ac:dyDescent="0.4">
      <c r="A34" s="160" t="s">
        <v>126</v>
      </c>
      <c r="B34" s="28" t="s">
        <v>49</v>
      </c>
      <c r="C34" s="28" t="s">
        <v>51</v>
      </c>
      <c r="D34" s="28" t="s">
        <v>32</v>
      </c>
      <c r="E34" s="41" t="s">
        <v>162</v>
      </c>
      <c r="F34" s="41" t="s">
        <v>163</v>
      </c>
      <c r="G34" s="28" t="s">
        <v>33</v>
      </c>
      <c r="H34" s="41" t="s">
        <v>133</v>
      </c>
      <c r="I34" s="41" t="s">
        <v>35</v>
      </c>
      <c r="J34" s="41" t="s">
        <v>113</v>
      </c>
      <c r="Q34" s="35"/>
      <c r="R34" s="35">
        <f t="shared" si="0"/>
        <v>0</v>
      </c>
      <c r="S34" s="35">
        <f t="shared" si="1"/>
        <v>0</v>
      </c>
    </row>
    <row r="35" spans="1:19" ht="24.95" customHeight="1" x14ac:dyDescent="0.4">
      <c r="A35" s="160"/>
      <c r="B35" s="49"/>
      <c r="C35" s="59"/>
      <c r="D35" s="49"/>
      <c r="E35" s="49"/>
      <c r="F35" s="49"/>
      <c r="G35" s="49"/>
      <c r="H35" s="50"/>
      <c r="I35" s="42">
        <f>IF(AND(B35&lt;&gt;"",C35&lt;&gt;"",D35&lt;&gt;"",E35&lt;&gt;"",F35&lt;&gt;"",G35&lt;&gt;"",H35&lt;&gt;""),VLOOKUP(G35,通所リハビリテーション費!$A$20:$B$24,2,0),0)</f>
        <v>0</v>
      </c>
      <c r="J35" s="42">
        <f>((I35*H35)*0.1*10)/2</f>
        <v>0</v>
      </c>
      <c r="Q35" s="35"/>
      <c r="R35" s="35">
        <f t="shared" si="0"/>
        <v>0</v>
      </c>
      <c r="S35" s="35">
        <f t="shared" si="1"/>
        <v>0</v>
      </c>
    </row>
    <row r="36" spans="1:19" ht="24.95" customHeight="1" x14ac:dyDescent="0.4">
      <c r="A36" s="160"/>
      <c r="B36" s="49"/>
      <c r="C36" s="59"/>
      <c r="D36" s="49"/>
      <c r="E36" s="49"/>
      <c r="F36" s="49"/>
      <c r="G36" s="49"/>
      <c r="H36" s="50"/>
      <c r="I36" s="42">
        <f>IF(AND(B36&lt;&gt;"",C36&lt;&gt;"",D36&lt;&gt;"",E36&lt;&gt;"",F36&lt;&gt;"",G36&lt;&gt;"",H36&lt;&gt;""),VLOOKUP(G36,通所リハビリテーション費!$A$20:$B$24,2,0),0)</f>
        <v>0</v>
      </c>
      <c r="J36" s="42">
        <f t="shared" ref="J36:J39" si="5">((I36*H36)*0.1*10)/2</f>
        <v>0</v>
      </c>
      <c r="Q36" s="35"/>
      <c r="R36" s="35">
        <f t="shared" si="0"/>
        <v>0</v>
      </c>
      <c r="S36" s="35">
        <f t="shared" si="1"/>
        <v>0</v>
      </c>
    </row>
    <row r="37" spans="1:19" ht="24.95" customHeight="1" x14ac:dyDescent="0.4">
      <c r="A37" s="160"/>
      <c r="B37" s="49"/>
      <c r="C37" s="59"/>
      <c r="D37" s="49"/>
      <c r="E37" s="49"/>
      <c r="F37" s="49"/>
      <c r="G37" s="49"/>
      <c r="H37" s="50"/>
      <c r="I37" s="42">
        <f>IF(AND(B37&lt;&gt;"",C37&lt;&gt;"",D37&lt;&gt;"",E37&lt;&gt;"",F37&lt;&gt;"",G37&lt;&gt;"",H37&lt;&gt;""),VLOOKUP(G37,通所リハビリテーション費!$A$20:$B$24,2,0),0)</f>
        <v>0</v>
      </c>
      <c r="J37" s="42">
        <f t="shared" si="5"/>
        <v>0</v>
      </c>
      <c r="Q37" s="35"/>
      <c r="R37" s="35">
        <f t="shared" si="0"/>
        <v>0</v>
      </c>
      <c r="S37" s="35">
        <f t="shared" si="1"/>
        <v>0</v>
      </c>
    </row>
    <row r="38" spans="1:19" ht="24.95" customHeight="1" x14ac:dyDescent="0.4">
      <c r="A38" s="160"/>
      <c r="B38" s="49"/>
      <c r="C38" s="59"/>
      <c r="D38" s="49"/>
      <c r="E38" s="49"/>
      <c r="F38" s="49"/>
      <c r="G38" s="49"/>
      <c r="H38" s="50"/>
      <c r="I38" s="42">
        <f>IF(AND(B38&lt;&gt;"",C38&lt;&gt;"",D38&lt;&gt;"",E38&lt;&gt;"",F38&lt;&gt;"",G38&lt;&gt;"",H38&lt;&gt;""),VLOOKUP(G38,通所リハビリテーション費!$A$20:$B$24,2,0),0)</f>
        <v>0</v>
      </c>
      <c r="J38" s="42">
        <f t="shared" si="5"/>
        <v>0</v>
      </c>
      <c r="Q38" s="35"/>
      <c r="R38" s="35">
        <f t="shared" si="0"/>
        <v>0</v>
      </c>
      <c r="S38" s="35">
        <f t="shared" si="1"/>
        <v>0</v>
      </c>
    </row>
    <row r="39" spans="1:19" ht="24.95" customHeight="1" x14ac:dyDescent="0.4">
      <c r="A39" s="160"/>
      <c r="B39" s="49"/>
      <c r="C39" s="59"/>
      <c r="D39" s="49"/>
      <c r="E39" s="49"/>
      <c r="F39" s="49"/>
      <c r="G39" s="49"/>
      <c r="H39" s="50"/>
      <c r="I39" s="42">
        <f>IF(AND(B39&lt;&gt;"",C39&lt;&gt;"",D39&lt;&gt;"",E39&lt;&gt;"",F39&lt;&gt;"",G39&lt;&gt;"",H39&lt;&gt;""),VLOOKUP(G39,通所リハビリテーション費!$A$20:$B$24,2,0),0)</f>
        <v>0</v>
      </c>
      <c r="J39" s="42">
        <f t="shared" si="5"/>
        <v>0</v>
      </c>
      <c r="Q39" s="35"/>
      <c r="R39" s="35">
        <f t="shared" si="0"/>
        <v>0</v>
      </c>
      <c r="S39" s="35">
        <f t="shared" si="1"/>
        <v>0</v>
      </c>
    </row>
    <row r="40" spans="1:19" ht="24.95" customHeight="1" x14ac:dyDescent="0.4">
      <c r="A40" s="154" t="s">
        <v>38</v>
      </c>
      <c r="B40" s="155"/>
      <c r="C40" s="155"/>
      <c r="D40" s="155"/>
      <c r="E40" s="155"/>
      <c r="F40" s="155"/>
      <c r="G40" s="156"/>
      <c r="H40" s="57">
        <f>SUMIF(H35:H39,"&lt;&gt;#N/A")</f>
        <v>0</v>
      </c>
      <c r="I40" s="57">
        <f t="shared" ref="I40:J40" si="6">SUMIF(I35:I39,"&lt;&gt;#N/A")</f>
        <v>0</v>
      </c>
      <c r="J40" s="57">
        <f t="shared" si="6"/>
        <v>0</v>
      </c>
      <c r="Q40" s="35"/>
      <c r="R40" s="35">
        <f t="shared" si="0"/>
        <v>0</v>
      </c>
      <c r="S40" s="35">
        <f t="shared" si="1"/>
        <v>0</v>
      </c>
    </row>
    <row r="41" spans="1:19" ht="24.95" customHeight="1" x14ac:dyDescent="0.4">
      <c r="A41" s="26"/>
      <c r="B41" s="26"/>
      <c r="C41" s="26"/>
      <c r="D41" s="26"/>
      <c r="E41" s="26"/>
      <c r="F41" s="26"/>
      <c r="G41" s="26"/>
      <c r="H41" s="27"/>
      <c r="I41" s="27"/>
      <c r="J41" s="27"/>
      <c r="Q41" s="35"/>
      <c r="R41" s="35">
        <f t="shared" si="0"/>
        <v>0</v>
      </c>
      <c r="S41" s="35">
        <f t="shared" si="1"/>
        <v>0</v>
      </c>
    </row>
    <row r="42" spans="1:19" ht="24.95" customHeight="1" x14ac:dyDescent="0.4">
      <c r="A42" s="40" t="s">
        <v>39</v>
      </c>
      <c r="Q42" s="35"/>
      <c r="R42" s="35">
        <f t="shared" si="0"/>
        <v>0</v>
      </c>
      <c r="S42" s="35">
        <f t="shared" si="1"/>
        <v>0</v>
      </c>
    </row>
    <row r="43" spans="1:19" ht="24.95" customHeight="1" x14ac:dyDescent="0.4">
      <c r="A43" s="53" t="s">
        <v>90</v>
      </c>
      <c r="Q43" s="35"/>
      <c r="R43" s="35">
        <f t="shared" si="0"/>
        <v>0</v>
      </c>
      <c r="S43" s="35">
        <f t="shared" si="1"/>
        <v>0</v>
      </c>
    </row>
    <row r="44" spans="1:19" ht="42.95" customHeight="1" x14ac:dyDescent="0.4">
      <c r="A44" s="160" t="s">
        <v>127</v>
      </c>
      <c r="B44" s="28" t="s">
        <v>49</v>
      </c>
      <c r="C44" s="28" t="s">
        <v>51</v>
      </c>
      <c r="D44" s="28" t="s">
        <v>32</v>
      </c>
      <c r="E44" s="41" t="s">
        <v>162</v>
      </c>
      <c r="F44" s="41" t="s">
        <v>163</v>
      </c>
      <c r="G44" s="28" t="s">
        <v>33</v>
      </c>
      <c r="H44" s="41" t="s">
        <v>50</v>
      </c>
      <c r="I44" s="41" t="s">
        <v>35</v>
      </c>
      <c r="J44" s="41" t="s">
        <v>113</v>
      </c>
      <c r="Q44" s="35"/>
      <c r="R44" s="35">
        <f t="shared" si="0"/>
        <v>0</v>
      </c>
      <c r="S44" s="35">
        <f t="shared" si="1"/>
        <v>0</v>
      </c>
    </row>
    <row r="45" spans="1:19" ht="24.95" customHeight="1" x14ac:dyDescent="0.4">
      <c r="A45" s="160"/>
      <c r="B45" s="49"/>
      <c r="C45" s="59"/>
      <c r="D45" s="49"/>
      <c r="E45" s="49"/>
      <c r="F45" s="49"/>
      <c r="G45" s="49"/>
      <c r="H45" s="50"/>
      <c r="I45" s="42">
        <f>IF(AND(B45&lt;&gt;"",C45&lt;&gt;"",D45&lt;&gt;"",E45&lt;&gt;"",F45&lt;&gt;"",G45&lt;&gt;"",H45&lt;&gt;""),VLOOKUP(G45,通所リハビリテーション費!$A$27:$B$31,2,0),0)</f>
        <v>0</v>
      </c>
      <c r="J45" s="42">
        <f>(I45*H45)*0.1*10</f>
        <v>0</v>
      </c>
      <c r="Q45" s="35"/>
      <c r="R45" s="35">
        <f t="shared" si="0"/>
        <v>0</v>
      </c>
      <c r="S45" s="35">
        <f t="shared" si="1"/>
        <v>0</v>
      </c>
    </row>
    <row r="46" spans="1:19" ht="24.95" customHeight="1" x14ac:dyDescent="0.4">
      <c r="A46" s="160"/>
      <c r="B46" s="49"/>
      <c r="C46" s="59"/>
      <c r="D46" s="49"/>
      <c r="E46" s="49"/>
      <c r="F46" s="49"/>
      <c r="G46" s="49"/>
      <c r="H46" s="50"/>
      <c r="I46" s="42">
        <f>IF(AND(B46&lt;&gt;"",C46&lt;&gt;"",D46&lt;&gt;"",E46&lt;&gt;"",F46&lt;&gt;"",G46&lt;&gt;"",H46&lt;&gt;""),VLOOKUP(G46,通所リハビリテーション費!$A$27:$B$31,2,0),0)</f>
        <v>0</v>
      </c>
      <c r="J46" s="42">
        <f t="shared" ref="J46:J49" si="7">(I46*H46)*0.1*10</f>
        <v>0</v>
      </c>
      <c r="R46" s="33">
        <f>SUM(R3:R45)</f>
        <v>0</v>
      </c>
      <c r="S46" s="33">
        <f>SUM(S3:S45)</f>
        <v>0</v>
      </c>
    </row>
    <row r="47" spans="1:19" ht="24.95" customHeight="1" x14ac:dyDescent="0.4">
      <c r="A47" s="160"/>
      <c r="B47" s="49"/>
      <c r="C47" s="59"/>
      <c r="D47" s="49"/>
      <c r="E47" s="49"/>
      <c r="F47" s="49"/>
      <c r="G47" s="49"/>
      <c r="H47" s="50"/>
      <c r="I47" s="42">
        <f>IF(AND(B47&lt;&gt;"",C47&lt;&gt;"",D47&lt;&gt;"",E47&lt;&gt;"",F47&lt;&gt;"",G47&lt;&gt;"",H47&lt;&gt;""),VLOOKUP(G47,通所リハビリテーション費!$A$27:$B$31,2,0),0)</f>
        <v>0</v>
      </c>
      <c r="J47" s="42">
        <f t="shared" si="7"/>
        <v>0</v>
      </c>
    </row>
    <row r="48" spans="1:19" ht="24.95" customHeight="1" x14ac:dyDescent="0.4">
      <c r="A48" s="160"/>
      <c r="B48" s="49"/>
      <c r="C48" s="59"/>
      <c r="D48" s="49"/>
      <c r="E48" s="49"/>
      <c r="F48" s="49"/>
      <c r="G48" s="49"/>
      <c r="H48" s="50"/>
      <c r="I48" s="42">
        <f>IF(AND(B48&lt;&gt;"",C48&lt;&gt;"",D48&lt;&gt;"",E48&lt;&gt;"",F48&lt;&gt;"",G48&lt;&gt;"",H48&lt;&gt;""),VLOOKUP(G48,通所リハビリテーション費!$A$27:$B$31,2,0),0)</f>
        <v>0</v>
      </c>
      <c r="J48" s="42">
        <f t="shared" si="7"/>
        <v>0</v>
      </c>
    </row>
    <row r="49" spans="1:10" ht="24.95" customHeight="1" x14ac:dyDescent="0.4">
      <c r="A49" s="160"/>
      <c r="B49" s="49"/>
      <c r="C49" s="59"/>
      <c r="D49" s="49"/>
      <c r="E49" s="49"/>
      <c r="F49" s="49"/>
      <c r="G49" s="49"/>
      <c r="H49" s="50"/>
      <c r="I49" s="42">
        <f>IF(AND(B49&lt;&gt;"",C49&lt;&gt;"",D49&lt;&gt;"",E49&lt;&gt;"",F49&lt;&gt;"",G49&lt;&gt;"",H49&lt;&gt;""),VLOOKUP(G49,通所リハビリテーション費!$A$27:$B$31,2,0),0)</f>
        <v>0</v>
      </c>
      <c r="J49" s="42">
        <f t="shared" si="7"/>
        <v>0</v>
      </c>
    </row>
    <row r="50" spans="1:10" ht="24.95" customHeight="1" x14ac:dyDescent="0.4">
      <c r="A50" s="160"/>
      <c r="B50" s="49"/>
      <c r="C50" s="49"/>
      <c r="D50" s="49"/>
      <c r="E50" s="49"/>
      <c r="F50" s="49"/>
      <c r="G50" s="49"/>
      <c r="H50" s="50"/>
      <c r="I50" s="42">
        <f>IF(AND(B50&lt;&gt;"",C50&lt;&gt;"",D50&lt;&gt;"",E50&lt;&gt;"",F50&lt;&gt;"",G50&lt;&gt;"",H50&lt;&gt;""),VLOOKUP(G50,通所リハビリテーション費!$A$27:$B$31,2,0),0)</f>
        <v>0</v>
      </c>
      <c r="J50" s="42">
        <f>(I50*H50)*0.1*10</f>
        <v>0</v>
      </c>
    </row>
    <row r="51" spans="1:10" ht="24.95" customHeight="1" x14ac:dyDescent="0.4">
      <c r="A51" s="160"/>
      <c r="B51" s="49"/>
      <c r="C51" s="49"/>
      <c r="D51" s="49"/>
      <c r="E51" s="49"/>
      <c r="F51" s="49"/>
      <c r="G51" s="49"/>
      <c r="H51" s="50"/>
      <c r="I51" s="42">
        <f>IF(AND(B51&lt;&gt;"",C51&lt;&gt;"",D51&lt;&gt;"",E51&lt;&gt;"",F51&lt;&gt;"",G51&lt;&gt;"",H51&lt;&gt;""),VLOOKUP(G51,通所リハビリテーション費!$A$27:$B$31,2,0),0)</f>
        <v>0</v>
      </c>
      <c r="J51" s="42">
        <f t="shared" ref="J51:J54" si="8">(I51*H51)*0.1*10</f>
        <v>0</v>
      </c>
    </row>
    <row r="52" spans="1:10" ht="24.95" customHeight="1" x14ac:dyDescent="0.4">
      <c r="A52" s="160"/>
      <c r="B52" s="49"/>
      <c r="C52" s="49"/>
      <c r="D52" s="49"/>
      <c r="E52" s="49"/>
      <c r="F52" s="49"/>
      <c r="G52" s="49"/>
      <c r="H52" s="50"/>
      <c r="I52" s="42">
        <f>IF(AND(B52&lt;&gt;"",C52&lt;&gt;"",D52&lt;&gt;"",E52&lt;&gt;"",F52&lt;&gt;"",G52&lt;&gt;"",H52&lt;&gt;""),VLOOKUP(G52,通所リハビリテーション費!$A$27:$B$31,2,0),0)</f>
        <v>0</v>
      </c>
      <c r="J52" s="42">
        <f t="shared" si="8"/>
        <v>0</v>
      </c>
    </row>
    <row r="53" spans="1:10" ht="24.95" customHeight="1" x14ac:dyDescent="0.4">
      <c r="A53" s="160"/>
      <c r="B53" s="49"/>
      <c r="C53" s="49"/>
      <c r="D53" s="49"/>
      <c r="E53" s="49"/>
      <c r="F53" s="49"/>
      <c r="G53" s="49"/>
      <c r="H53" s="50"/>
      <c r="I53" s="42">
        <f>IF(AND(B53&lt;&gt;"",C53&lt;&gt;"",D53&lt;&gt;"",E53&lt;&gt;"",F53&lt;&gt;"",G53&lt;&gt;"",H53&lt;&gt;""),VLOOKUP(G53,通所リハビリテーション費!$A$27:$B$31,2,0),0)</f>
        <v>0</v>
      </c>
      <c r="J53" s="42">
        <f t="shared" si="8"/>
        <v>0</v>
      </c>
    </row>
    <row r="54" spans="1:10" ht="24.95" customHeight="1" x14ac:dyDescent="0.4">
      <c r="A54" s="160"/>
      <c r="B54" s="49"/>
      <c r="C54" s="49"/>
      <c r="D54" s="49"/>
      <c r="E54" s="49"/>
      <c r="F54" s="49"/>
      <c r="G54" s="49"/>
      <c r="H54" s="50"/>
      <c r="I54" s="42">
        <f>IF(AND(B54&lt;&gt;"",C54&lt;&gt;"",D54&lt;&gt;"",E54&lt;&gt;"",F54&lt;&gt;"",G54&lt;&gt;"",H54&lt;&gt;""),VLOOKUP(G54,通所リハビリテーション費!$A$27:$B$31,2,0),0)</f>
        <v>0</v>
      </c>
      <c r="J54" s="42">
        <f t="shared" si="8"/>
        <v>0</v>
      </c>
    </row>
    <row r="55" spans="1:10" ht="24.95" customHeight="1" x14ac:dyDescent="0.4">
      <c r="A55" s="110" t="s">
        <v>38</v>
      </c>
      <c r="B55" s="111"/>
      <c r="C55" s="111"/>
      <c r="D55" s="111"/>
      <c r="E55" s="111"/>
      <c r="F55" s="111"/>
      <c r="G55" s="112"/>
      <c r="H55" s="43">
        <f>SUMIF(H45:H54,"&lt;&gt;#N/A")</f>
        <v>0</v>
      </c>
      <c r="I55" s="43">
        <f t="shared" ref="I55:J55" si="9">SUMIF(I45:I54,"&lt;&gt;#N/A")</f>
        <v>0</v>
      </c>
      <c r="J55" s="43">
        <f t="shared" si="9"/>
        <v>0</v>
      </c>
    </row>
    <row r="56" spans="1:10" ht="24.95" customHeight="1" x14ac:dyDescent="0.4">
      <c r="A56" s="54"/>
      <c r="B56" s="54"/>
      <c r="C56" s="54"/>
      <c r="D56" s="54"/>
      <c r="E56" s="54"/>
      <c r="F56" s="54"/>
      <c r="G56" s="55"/>
      <c r="H56" s="55"/>
      <c r="I56" s="55"/>
    </row>
    <row r="57" spans="1:10" ht="24.95" customHeight="1" x14ac:dyDescent="0.4">
      <c r="A57" s="56" t="s">
        <v>91</v>
      </c>
      <c r="B57" s="54"/>
      <c r="C57" s="54"/>
      <c r="D57" s="54"/>
      <c r="E57" s="54"/>
      <c r="F57" s="54"/>
      <c r="G57" s="55"/>
      <c r="H57" s="55"/>
      <c r="I57" s="55"/>
    </row>
    <row r="58" spans="1:10" ht="42.95" customHeight="1" x14ac:dyDescent="0.4">
      <c r="A58" s="160" t="s">
        <v>127</v>
      </c>
      <c r="B58" s="28" t="s">
        <v>49</v>
      </c>
      <c r="C58" s="28" t="s">
        <v>51</v>
      </c>
      <c r="D58" s="28" t="s">
        <v>32</v>
      </c>
      <c r="E58" s="41" t="s">
        <v>162</v>
      </c>
      <c r="F58" s="41" t="s">
        <v>163</v>
      </c>
      <c r="G58" s="28" t="s">
        <v>33</v>
      </c>
      <c r="H58" s="41" t="s">
        <v>133</v>
      </c>
      <c r="I58" s="41" t="s">
        <v>35</v>
      </c>
      <c r="J58" s="41" t="s">
        <v>113</v>
      </c>
    </row>
    <row r="59" spans="1:10" ht="24.95" customHeight="1" x14ac:dyDescent="0.4">
      <c r="A59" s="160"/>
      <c r="B59" s="49"/>
      <c r="C59" s="59"/>
      <c r="D59" s="49"/>
      <c r="E59" s="49"/>
      <c r="F59" s="49"/>
      <c r="G59" s="49"/>
      <c r="H59" s="50"/>
      <c r="I59" s="42">
        <f>IF(AND(B59&lt;&gt;"",C59&lt;&gt;"",D59&lt;&gt;"",E59&lt;&gt;"",F59&lt;&gt;"",G59&lt;&gt;"",H59&lt;&gt;""),VLOOKUP(G59,通所リハビリテーション費!$A$27:$B$31,2,0),0)</f>
        <v>0</v>
      </c>
      <c r="J59" s="42">
        <f>((I59*H59)*0.1*10)/2</f>
        <v>0</v>
      </c>
    </row>
    <row r="60" spans="1:10" ht="24.95" customHeight="1" x14ac:dyDescent="0.4">
      <c r="A60" s="160"/>
      <c r="B60" s="49"/>
      <c r="C60" s="59"/>
      <c r="D60" s="49"/>
      <c r="E60" s="49"/>
      <c r="F60" s="49"/>
      <c r="G60" s="49"/>
      <c r="H60" s="50"/>
      <c r="I60" s="42">
        <f>IF(AND(B60&lt;&gt;"",C60&lt;&gt;"",D60&lt;&gt;"",E60&lt;&gt;"",F60&lt;&gt;"",G60&lt;&gt;"",H60&lt;&gt;""),VLOOKUP(G60,通所リハビリテーション費!$A$27:$B$31,2,0),0)</f>
        <v>0</v>
      </c>
      <c r="J60" s="42">
        <f t="shared" ref="J60:J63" si="10">((I60*H60)*0.1*10)/2</f>
        <v>0</v>
      </c>
    </row>
    <row r="61" spans="1:10" ht="24.95" customHeight="1" x14ac:dyDescent="0.4">
      <c r="A61" s="160"/>
      <c r="B61" s="49"/>
      <c r="C61" s="59"/>
      <c r="D61" s="49"/>
      <c r="E61" s="49"/>
      <c r="F61" s="49"/>
      <c r="G61" s="49"/>
      <c r="H61" s="50"/>
      <c r="I61" s="42">
        <f>IF(AND(B61&lt;&gt;"",C61&lt;&gt;"",D61&lt;&gt;"",E61&lt;&gt;"",F61&lt;&gt;"",G61&lt;&gt;"",H61&lt;&gt;""),VLOOKUP(G61,通所リハビリテーション費!$A$27:$B$31,2,0),0)</f>
        <v>0</v>
      </c>
      <c r="J61" s="42">
        <f t="shared" si="10"/>
        <v>0</v>
      </c>
    </row>
    <row r="62" spans="1:10" ht="24.95" customHeight="1" x14ac:dyDescent="0.4">
      <c r="A62" s="160"/>
      <c r="B62" s="49"/>
      <c r="C62" s="59"/>
      <c r="D62" s="49"/>
      <c r="E62" s="49"/>
      <c r="F62" s="49"/>
      <c r="G62" s="49"/>
      <c r="H62" s="50"/>
      <c r="I62" s="42">
        <f>IF(AND(B62&lt;&gt;"",C62&lt;&gt;"",D62&lt;&gt;"",E62&lt;&gt;"",F62&lt;&gt;"",G62&lt;&gt;"",H62&lt;&gt;""),VLOOKUP(G62,通所リハビリテーション費!$A$27:$B$31,2,0),0)</f>
        <v>0</v>
      </c>
      <c r="J62" s="42">
        <f t="shared" si="10"/>
        <v>0</v>
      </c>
    </row>
    <row r="63" spans="1:10" ht="24.95" customHeight="1" x14ac:dyDescent="0.4">
      <c r="A63" s="160"/>
      <c r="B63" s="49"/>
      <c r="C63" s="59"/>
      <c r="D63" s="49"/>
      <c r="E63" s="49"/>
      <c r="F63" s="49"/>
      <c r="G63" s="49"/>
      <c r="H63" s="50"/>
      <c r="I63" s="42">
        <f>IF(AND(B63&lt;&gt;"",C63&lt;&gt;"",D63&lt;&gt;"",E63&lt;&gt;"",F63&lt;&gt;"",G63&lt;&gt;"",H63&lt;&gt;""),VLOOKUP(G63,通所リハビリテーション費!$A$27:$B$31,2,0),0)</f>
        <v>0</v>
      </c>
      <c r="J63" s="42">
        <f t="shared" si="10"/>
        <v>0</v>
      </c>
    </row>
    <row r="64" spans="1:10" ht="24.95" customHeight="1" x14ac:dyDescent="0.4">
      <c r="A64" s="110" t="s">
        <v>38</v>
      </c>
      <c r="B64" s="111"/>
      <c r="C64" s="111"/>
      <c r="D64" s="111"/>
      <c r="E64" s="111"/>
      <c r="F64" s="111"/>
      <c r="G64" s="112"/>
      <c r="H64" s="43">
        <f>SUMIF(H59:H63,"&lt;&gt;#N/A")</f>
        <v>0</v>
      </c>
      <c r="I64" s="43">
        <f t="shared" ref="I64:J64" si="11">SUMIF(I59:I63,"&lt;&gt;#N/A")</f>
        <v>0</v>
      </c>
      <c r="J64" s="43">
        <f t="shared" si="11"/>
        <v>0</v>
      </c>
    </row>
    <row r="65" spans="1:10" ht="24.95" customHeight="1" x14ac:dyDescent="0.4">
      <c r="A65" s="26"/>
      <c r="B65" s="26"/>
      <c r="C65" s="26"/>
      <c r="D65" s="26"/>
      <c r="E65" s="26"/>
      <c r="F65" s="26"/>
      <c r="G65" s="26"/>
      <c r="H65" s="27"/>
      <c r="I65" s="27"/>
      <c r="J65" s="27"/>
    </row>
    <row r="66" spans="1:10" ht="24.95" customHeight="1" x14ac:dyDescent="0.4">
      <c r="A66" s="40" t="s">
        <v>40</v>
      </c>
    </row>
    <row r="67" spans="1:10" ht="24.95" customHeight="1" x14ac:dyDescent="0.4">
      <c r="A67" s="53" t="s">
        <v>90</v>
      </c>
    </row>
    <row r="68" spans="1:10" ht="42.95" customHeight="1" x14ac:dyDescent="0.4">
      <c r="A68" s="160" t="s">
        <v>128</v>
      </c>
      <c r="B68" s="28" t="s">
        <v>49</v>
      </c>
      <c r="C68" s="28" t="s">
        <v>51</v>
      </c>
      <c r="D68" s="28" t="s">
        <v>32</v>
      </c>
      <c r="E68" s="41" t="s">
        <v>162</v>
      </c>
      <c r="F68" s="41" t="s">
        <v>163</v>
      </c>
      <c r="G68" s="28" t="s">
        <v>33</v>
      </c>
      <c r="H68" s="41" t="s">
        <v>50</v>
      </c>
      <c r="I68" s="41" t="s">
        <v>35</v>
      </c>
      <c r="J68" s="41" t="s">
        <v>113</v>
      </c>
    </row>
    <row r="69" spans="1:10" ht="24.95" customHeight="1" x14ac:dyDescent="0.4">
      <c r="A69" s="160"/>
      <c r="B69" s="49"/>
      <c r="C69" s="59"/>
      <c r="D69" s="49"/>
      <c r="E69" s="49"/>
      <c r="F69" s="49"/>
      <c r="G69" s="49"/>
      <c r="H69" s="50"/>
      <c r="I69" s="42">
        <f>IF(AND(B69&lt;&gt;"",C69&lt;&gt;"",D69&lt;&gt;"",E69&lt;&gt;"",F69&lt;&gt;"",G69&lt;&gt;"",H69&lt;&gt;""),VLOOKUP(G69,通所リハビリテーション費!$A$34:$B$38,2,0),0)</f>
        <v>0</v>
      </c>
      <c r="J69" s="42">
        <f>(I69*H69)*0.1*10</f>
        <v>0</v>
      </c>
    </row>
    <row r="70" spans="1:10" ht="24.95" customHeight="1" x14ac:dyDescent="0.4">
      <c r="A70" s="160"/>
      <c r="B70" s="49"/>
      <c r="C70" s="59"/>
      <c r="D70" s="49"/>
      <c r="E70" s="49"/>
      <c r="F70" s="49"/>
      <c r="G70" s="49"/>
      <c r="H70" s="50"/>
      <c r="I70" s="42">
        <f>IF(AND(B70&lt;&gt;"",C70&lt;&gt;"",D70&lt;&gt;"",E70&lt;&gt;"",F70&lt;&gt;"",G70&lt;&gt;"",H70&lt;&gt;""),VLOOKUP(G70,通所リハビリテーション費!$A$34:$B$38,2,0),0)</f>
        <v>0</v>
      </c>
      <c r="J70" s="42">
        <f t="shared" ref="J70:J73" si="12">(I70*H70)*0.1*10</f>
        <v>0</v>
      </c>
    </row>
    <row r="71" spans="1:10" ht="24.95" customHeight="1" x14ac:dyDescent="0.4">
      <c r="A71" s="160"/>
      <c r="B71" s="49"/>
      <c r="C71" s="59"/>
      <c r="D71" s="49"/>
      <c r="E71" s="49"/>
      <c r="F71" s="49"/>
      <c r="G71" s="49"/>
      <c r="H71" s="50"/>
      <c r="I71" s="42">
        <f>IF(AND(B71&lt;&gt;"",C71&lt;&gt;"",D71&lt;&gt;"",E71&lt;&gt;"",F71&lt;&gt;"",G71&lt;&gt;"",H71&lt;&gt;""),VLOOKUP(G71,通所リハビリテーション費!$A$34:$B$38,2,0),0)</f>
        <v>0</v>
      </c>
      <c r="J71" s="42">
        <f t="shared" si="12"/>
        <v>0</v>
      </c>
    </row>
    <row r="72" spans="1:10" ht="24.95" customHeight="1" x14ac:dyDescent="0.4">
      <c r="A72" s="160"/>
      <c r="B72" s="49"/>
      <c r="C72" s="59"/>
      <c r="D72" s="49"/>
      <c r="E72" s="49"/>
      <c r="F72" s="49"/>
      <c r="G72" s="49"/>
      <c r="H72" s="50"/>
      <c r="I72" s="42">
        <f>IF(AND(B72&lt;&gt;"",C72&lt;&gt;"",D72&lt;&gt;"",E72&lt;&gt;"",F72&lt;&gt;"",G72&lt;&gt;"",H72&lt;&gt;""),VLOOKUP(G72,通所リハビリテーション費!$A$34:$B$38,2,0),0)</f>
        <v>0</v>
      </c>
      <c r="J72" s="42">
        <f t="shared" si="12"/>
        <v>0</v>
      </c>
    </row>
    <row r="73" spans="1:10" ht="24.95" customHeight="1" x14ac:dyDescent="0.4">
      <c r="A73" s="160"/>
      <c r="B73" s="49"/>
      <c r="C73" s="59"/>
      <c r="D73" s="49"/>
      <c r="E73" s="49"/>
      <c r="F73" s="49"/>
      <c r="G73" s="49"/>
      <c r="H73" s="50"/>
      <c r="I73" s="42">
        <f>IF(AND(B73&lt;&gt;"",C73&lt;&gt;"",D73&lt;&gt;"",E73&lt;&gt;"",F73&lt;&gt;"",G73&lt;&gt;"",H73&lt;&gt;""),VLOOKUP(G73,通所リハビリテーション費!$A$34:$B$38,2,0),0)</f>
        <v>0</v>
      </c>
      <c r="J73" s="42">
        <f t="shared" si="12"/>
        <v>0</v>
      </c>
    </row>
    <row r="74" spans="1:10" ht="24.95" customHeight="1" x14ac:dyDescent="0.4">
      <c r="A74" s="160"/>
      <c r="B74" s="49"/>
      <c r="C74" s="49"/>
      <c r="D74" s="49"/>
      <c r="E74" s="49"/>
      <c r="F74" s="49"/>
      <c r="G74" s="49"/>
      <c r="H74" s="50"/>
      <c r="I74" s="42">
        <f>IF(AND(B74&lt;&gt;"",C74&lt;&gt;"",D74&lt;&gt;"",E74&lt;&gt;"",F74&lt;&gt;"",G74&lt;&gt;"",H74&lt;&gt;""),VLOOKUP(G74,通所リハビリテーション費!$A$34:$B$38,2,0),0)</f>
        <v>0</v>
      </c>
      <c r="J74" s="42">
        <f>(I74*H74)*0.1*10</f>
        <v>0</v>
      </c>
    </row>
    <row r="75" spans="1:10" ht="24.95" customHeight="1" x14ac:dyDescent="0.4">
      <c r="A75" s="160"/>
      <c r="B75" s="49"/>
      <c r="C75" s="49"/>
      <c r="D75" s="49"/>
      <c r="E75" s="49"/>
      <c r="F75" s="49"/>
      <c r="G75" s="49"/>
      <c r="H75" s="50"/>
      <c r="I75" s="42">
        <f>IF(AND(B75&lt;&gt;"",C75&lt;&gt;"",D75&lt;&gt;"",E75&lt;&gt;"",F75&lt;&gt;"",G75&lt;&gt;"",H75&lt;&gt;""),VLOOKUP(G75,通所リハビリテーション費!$A$34:$B$38,2,0),0)</f>
        <v>0</v>
      </c>
      <c r="J75" s="42">
        <f t="shared" ref="J75:J78" si="13">(I75*H75)*0.1*10</f>
        <v>0</v>
      </c>
    </row>
    <row r="76" spans="1:10" ht="24.95" customHeight="1" x14ac:dyDescent="0.4">
      <c r="A76" s="160"/>
      <c r="B76" s="49"/>
      <c r="C76" s="49"/>
      <c r="D76" s="49"/>
      <c r="E76" s="49"/>
      <c r="F76" s="49"/>
      <c r="G76" s="49"/>
      <c r="H76" s="50"/>
      <c r="I76" s="42">
        <f>IF(AND(B76&lt;&gt;"",C76&lt;&gt;"",D76&lt;&gt;"",E76&lt;&gt;"",F76&lt;&gt;"",G76&lt;&gt;"",H76&lt;&gt;""),VLOOKUP(G76,通所リハビリテーション費!$A$34:$B$38,2,0),0)</f>
        <v>0</v>
      </c>
      <c r="J76" s="42">
        <f t="shared" si="13"/>
        <v>0</v>
      </c>
    </row>
    <row r="77" spans="1:10" ht="24.95" customHeight="1" x14ac:dyDescent="0.4">
      <c r="A77" s="160"/>
      <c r="B77" s="49"/>
      <c r="C77" s="49"/>
      <c r="D77" s="49"/>
      <c r="E77" s="49"/>
      <c r="F77" s="49"/>
      <c r="G77" s="49"/>
      <c r="H77" s="50"/>
      <c r="I77" s="42">
        <f>IF(AND(B77&lt;&gt;"",C77&lt;&gt;"",D77&lt;&gt;"",E77&lt;&gt;"",F77&lt;&gt;"",G77&lt;&gt;"",H77&lt;&gt;""),VLOOKUP(G77,通所リハビリテーション費!$A$34:$B$38,2,0),0)</f>
        <v>0</v>
      </c>
      <c r="J77" s="42">
        <f t="shared" si="13"/>
        <v>0</v>
      </c>
    </row>
    <row r="78" spans="1:10" ht="24.95" customHeight="1" x14ac:dyDescent="0.4">
      <c r="A78" s="160"/>
      <c r="B78" s="49"/>
      <c r="C78" s="49"/>
      <c r="D78" s="49"/>
      <c r="E78" s="49"/>
      <c r="F78" s="49"/>
      <c r="G78" s="49"/>
      <c r="H78" s="50"/>
      <c r="I78" s="42">
        <f>IF(AND(B78&lt;&gt;"",C78&lt;&gt;"",D78&lt;&gt;"",E78&lt;&gt;"",F78&lt;&gt;"",G78&lt;&gt;"",H78&lt;&gt;""),VLOOKUP(G78,通所リハビリテーション費!$A$34:$B$38,2,0),0)</f>
        <v>0</v>
      </c>
      <c r="J78" s="42">
        <f t="shared" si="13"/>
        <v>0</v>
      </c>
    </row>
    <row r="79" spans="1:10" ht="24.95" customHeight="1" x14ac:dyDescent="0.4">
      <c r="A79" s="110" t="s">
        <v>38</v>
      </c>
      <c r="B79" s="111"/>
      <c r="C79" s="111"/>
      <c r="D79" s="111"/>
      <c r="E79" s="111"/>
      <c r="F79" s="111"/>
      <c r="G79" s="112"/>
      <c r="H79" s="43">
        <f>SUMIF(H69:H78,"&lt;&gt;#N/A")</f>
        <v>0</v>
      </c>
      <c r="I79" s="43">
        <f t="shared" ref="I79:J79" si="14">SUMIF(I69:I78,"&lt;&gt;#N/A")</f>
        <v>0</v>
      </c>
      <c r="J79" s="43">
        <f t="shared" si="14"/>
        <v>0</v>
      </c>
    </row>
    <row r="80" spans="1:10" ht="24.95" customHeight="1" x14ac:dyDescent="0.4">
      <c r="A80" s="54"/>
      <c r="B80" s="54"/>
      <c r="C80" s="54"/>
      <c r="D80" s="54"/>
      <c r="E80" s="54"/>
      <c r="F80" s="54"/>
      <c r="G80" s="55"/>
      <c r="H80" s="55"/>
      <c r="I80" s="55"/>
    </row>
    <row r="81" spans="1:10" ht="24.95" customHeight="1" x14ac:dyDescent="0.4">
      <c r="A81" s="56" t="s">
        <v>91</v>
      </c>
      <c r="B81" s="54"/>
      <c r="C81" s="54"/>
      <c r="D81" s="54"/>
      <c r="E81" s="54"/>
      <c r="F81" s="54"/>
      <c r="G81" s="55"/>
      <c r="H81" s="55"/>
      <c r="I81" s="55"/>
    </row>
    <row r="82" spans="1:10" ht="42.95" customHeight="1" x14ac:dyDescent="0.4">
      <c r="A82" s="160" t="s">
        <v>128</v>
      </c>
      <c r="B82" s="28" t="s">
        <v>49</v>
      </c>
      <c r="C82" s="28" t="s">
        <v>51</v>
      </c>
      <c r="D82" s="28" t="s">
        <v>32</v>
      </c>
      <c r="E82" s="41" t="s">
        <v>162</v>
      </c>
      <c r="F82" s="41" t="s">
        <v>163</v>
      </c>
      <c r="G82" s="28" t="s">
        <v>33</v>
      </c>
      <c r="H82" s="41" t="s">
        <v>133</v>
      </c>
      <c r="I82" s="41" t="s">
        <v>35</v>
      </c>
      <c r="J82" s="41" t="s">
        <v>113</v>
      </c>
    </row>
    <row r="83" spans="1:10" ht="24.95" customHeight="1" x14ac:dyDescent="0.4">
      <c r="A83" s="160"/>
      <c r="B83" s="49"/>
      <c r="C83" s="59"/>
      <c r="D83" s="49"/>
      <c r="E83" s="49"/>
      <c r="F83" s="49"/>
      <c r="G83" s="49"/>
      <c r="H83" s="50"/>
      <c r="I83" s="42">
        <f>IF(AND(B83&lt;&gt;"",C83&lt;&gt;"",D83&lt;&gt;"",E83&lt;&gt;"",F83&lt;&gt;"",G83&lt;&gt;"",H83&lt;&gt;""),VLOOKUP(G83,通所リハビリテーション費!$A$34:$B$38,2,0),0)</f>
        <v>0</v>
      </c>
      <c r="J83" s="42">
        <f>((I83*H83)*0.1*10)/2</f>
        <v>0</v>
      </c>
    </row>
    <row r="84" spans="1:10" ht="24.95" customHeight="1" x14ac:dyDescent="0.4">
      <c r="A84" s="160"/>
      <c r="B84" s="49"/>
      <c r="C84" s="59"/>
      <c r="D84" s="49"/>
      <c r="E84" s="49"/>
      <c r="F84" s="49"/>
      <c r="G84" s="49"/>
      <c r="H84" s="50"/>
      <c r="I84" s="42">
        <f>IF(AND(B84&lt;&gt;"",C84&lt;&gt;"",D84&lt;&gt;"",E84&lt;&gt;"",F84&lt;&gt;"",G84&lt;&gt;"",H84&lt;&gt;""),VLOOKUP(G84,通所リハビリテーション費!$A$34:$B$38,2,0),0)</f>
        <v>0</v>
      </c>
      <c r="J84" s="42">
        <f t="shared" ref="J84:J87" si="15">((I84*H84)*0.1*10)/2</f>
        <v>0</v>
      </c>
    </row>
    <row r="85" spans="1:10" ht="24.95" customHeight="1" x14ac:dyDescent="0.4">
      <c r="A85" s="160"/>
      <c r="B85" s="49"/>
      <c r="C85" s="59"/>
      <c r="D85" s="49"/>
      <c r="E85" s="49"/>
      <c r="F85" s="49"/>
      <c r="G85" s="49"/>
      <c r="H85" s="50"/>
      <c r="I85" s="42">
        <f>IF(AND(B85&lt;&gt;"",C85&lt;&gt;"",D85&lt;&gt;"",E85&lt;&gt;"",F85&lt;&gt;"",G85&lt;&gt;"",H85&lt;&gt;""),VLOOKUP(G85,通所リハビリテーション費!$A$34:$B$38,2,0),0)</f>
        <v>0</v>
      </c>
      <c r="J85" s="42">
        <f t="shared" si="15"/>
        <v>0</v>
      </c>
    </row>
    <row r="86" spans="1:10" ht="24.95" customHeight="1" x14ac:dyDescent="0.4">
      <c r="A86" s="160"/>
      <c r="B86" s="49"/>
      <c r="C86" s="59"/>
      <c r="D86" s="49"/>
      <c r="E86" s="49"/>
      <c r="F86" s="49"/>
      <c r="G86" s="49"/>
      <c r="H86" s="50"/>
      <c r="I86" s="42">
        <f>IF(AND(B86&lt;&gt;"",C86&lt;&gt;"",D86&lt;&gt;"",E86&lt;&gt;"",F86&lt;&gt;"",G86&lt;&gt;"",H86&lt;&gt;""),VLOOKUP(G86,通所リハビリテーション費!$A$34:$B$38,2,0),0)</f>
        <v>0</v>
      </c>
      <c r="J86" s="42">
        <f t="shared" si="15"/>
        <v>0</v>
      </c>
    </row>
    <row r="87" spans="1:10" ht="24.95" customHeight="1" x14ac:dyDescent="0.4">
      <c r="A87" s="160"/>
      <c r="B87" s="49"/>
      <c r="C87" s="59"/>
      <c r="D87" s="49"/>
      <c r="E87" s="49"/>
      <c r="F87" s="49"/>
      <c r="G87" s="49"/>
      <c r="H87" s="50"/>
      <c r="I87" s="42">
        <f>IF(AND(B87&lt;&gt;"",C87&lt;&gt;"",D87&lt;&gt;"",E87&lt;&gt;"",F87&lt;&gt;"",G87&lt;&gt;"",H87&lt;&gt;""),VLOOKUP(G87,通所リハビリテーション費!$A$34:$B$38,2,0),0)</f>
        <v>0</v>
      </c>
      <c r="J87" s="42">
        <f t="shared" si="15"/>
        <v>0</v>
      </c>
    </row>
    <row r="88" spans="1:10" ht="24.95" customHeight="1" x14ac:dyDescent="0.4">
      <c r="A88" s="110" t="s">
        <v>38</v>
      </c>
      <c r="B88" s="111"/>
      <c r="C88" s="111"/>
      <c r="D88" s="111"/>
      <c r="E88" s="111"/>
      <c r="F88" s="111"/>
      <c r="G88" s="112"/>
      <c r="H88" s="43">
        <f>SUMIF(H83:H87,"&lt;&gt;#N/A")</f>
        <v>0</v>
      </c>
      <c r="I88" s="43">
        <f t="shared" ref="I88:J88" si="16">SUMIF(I83:I87,"&lt;&gt;#N/A")</f>
        <v>0</v>
      </c>
      <c r="J88" s="43">
        <f t="shared" si="16"/>
        <v>0</v>
      </c>
    </row>
    <row r="89" spans="1:10" ht="24.95" customHeight="1" x14ac:dyDescent="0.4">
      <c r="A89" s="26"/>
      <c r="B89" s="26"/>
      <c r="C89" s="26"/>
      <c r="D89" s="26"/>
      <c r="E89" s="26"/>
      <c r="F89" s="26"/>
      <c r="G89" s="26"/>
      <c r="H89" s="27"/>
      <c r="I89" s="27"/>
      <c r="J89" s="27"/>
    </row>
    <row r="90" spans="1:10" ht="24.95" customHeight="1" x14ac:dyDescent="0.4">
      <c r="A90" s="40" t="s">
        <v>41</v>
      </c>
      <c r="B90" s="44"/>
      <c r="C90" s="44"/>
      <c r="D90" s="44"/>
      <c r="E90" s="44"/>
      <c r="F90" s="44"/>
      <c r="G90" s="44"/>
      <c r="H90" s="44"/>
      <c r="I90" s="44"/>
      <c r="J90" s="44"/>
    </row>
    <row r="91" spans="1:10" ht="24.95" customHeight="1" x14ac:dyDescent="0.4">
      <c r="A91" s="53" t="s">
        <v>90</v>
      </c>
      <c r="B91" s="44"/>
      <c r="C91" s="44"/>
      <c r="D91" s="44"/>
      <c r="E91" s="44"/>
      <c r="F91" s="44"/>
      <c r="G91" s="44"/>
      <c r="H91" s="44"/>
      <c r="I91" s="44"/>
    </row>
    <row r="92" spans="1:10" ht="42.95" customHeight="1" x14ac:dyDescent="0.4">
      <c r="A92" s="160" t="s">
        <v>129</v>
      </c>
      <c r="B92" s="28" t="s">
        <v>49</v>
      </c>
      <c r="C92" s="28" t="s">
        <v>51</v>
      </c>
      <c r="D92" s="28" t="s">
        <v>32</v>
      </c>
      <c r="E92" s="41" t="s">
        <v>162</v>
      </c>
      <c r="F92" s="41" t="s">
        <v>163</v>
      </c>
      <c r="G92" s="28" t="s">
        <v>33</v>
      </c>
      <c r="H92" s="41" t="s">
        <v>50</v>
      </c>
      <c r="I92" s="41" t="s">
        <v>35</v>
      </c>
      <c r="J92" s="41" t="s">
        <v>113</v>
      </c>
    </row>
    <row r="93" spans="1:10" ht="24.95" customHeight="1" x14ac:dyDescent="0.4">
      <c r="A93" s="160"/>
      <c r="B93" s="49"/>
      <c r="C93" s="59"/>
      <c r="D93" s="49"/>
      <c r="E93" s="49"/>
      <c r="F93" s="49"/>
      <c r="G93" s="49"/>
      <c r="H93" s="50"/>
      <c r="I93" s="42">
        <f>IF(AND(B93&lt;&gt;"",C93&lt;&gt;"",D93&lt;&gt;"",E93&lt;&gt;"",F93&lt;&gt;"",G93&lt;&gt;"",H93&lt;&gt;""),VLOOKUP(G93,通所リハビリテーション費!$A$41:$B$45,2,0),0)</f>
        <v>0</v>
      </c>
      <c r="J93" s="42">
        <f>(I93*H93)*0.1*10</f>
        <v>0</v>
      </c>
    </row>
    <row r="94" spans="1:10" ht="24.95" customHeight="1" x14ac:dyDescent="0.4">
      <c r="A94" s="160"/>
      <c r="B94" s="49"/>
      <c r="C94" s="59"/>
      <c r="D94" s="49"/>
      <c r="E94" s="49"/>
      <c r="F94" s="49"/>
      <c r="G94" s="49"/>
      <c r="H94" s="50"/>
      <c r="I94" s="42">
        <f>IF(AND(B94&lt;&gt;"",C94&lt;&gt;"",D94&lt;&gt;"",E94&lt;&gt;"",F94&lt;&gt;"",G94&lt;&gt;"",H94&lt;&gt;""),VLOOKUP(G94,通所リハビリテーション費!$A$41:$B$45,2,0),0)</f>
        <v>0</v>
      </c>
      <c r="J94" s="42">
        <f t="shared" ref="J94:J97" si="17">(I94*H94)*0.1*10</f>
        <v>0</v>
      </c>
    </row>
    <row r="95" spans="1:10" ht="24.95" customHeight="1" x14ac:dyDescent="0.4">
      <c r="A95" s="160"/>
      <c r="B95" s="49"/>
      <c r="C95" s="59"/>
      <c r="D95" s="49"/>
      <c r="E95" s="49"/>
      <c r="F95" s="49"/>
      <c r="G95" s="49"/>
      <c r="H95" s="50"/>
      <c r="I95" s="42">
        <f>IF(AND(B95&lt;&gt;"",C95&lt;&gt;"",D95&lt;&gt;"",E95&lt;&gt;"",F95&lt;&gt;"",G95&lt;&gt;"",H95&lt;&gt;""),VLOOKUP(G95,通所リハビリテーション費!$A$41:$B$45,2,0),0)</f>
        <v>0</v>
      </c>
      <c r="J95" s="42">
        <f t="shared" si="17"/>
        <v>0</v>
      </c>
    </row>
    <row r="96" spans="1:10" ht="24.95" customHeight="1" x14ac:dyDescent="0.4">
      <c r="A96" s="160"/>
      <c r="B96" s="49"/>
      <c r="C96" s="59"/>
      <c r="D96" s="49"/>
      <c r="E96" s="49"/>
      <c r="F96" s="49"/>
      <c r="G96" s="49"/>
      <c r="H96" s="50"/>
      <c r="I96" s="42">
        <f>IF(AND(B96&lt;&gt;"",C96&lt;&gt;"",D96&lt;&gt;"",E96&lt;&gt;"",F96&lt;&gt;"",G96&lt;&gt;"",H96&lt;&gt;""),VLOOKUP(G96,通所リハビリテーション費!$A$41:$B$45,2,0),0)</f>
        <v>0</v>
      </c>
      <c r="J96" s="42">
        <f t="shared" si="17"/>
        <v>0</v>
      </c>
    </row>
    <row r="97" spans="1:10" ht="24.95" customHeight="1" x14ac:dyDescent="0.4">
      <c r="A97" s="160"/>
      <c r="B97" s="49"/>
      <c r="C97" s="59"/>
      <c r="D97" s="49"/>
      <c r="E97" s="49"/>
      <c r="F97" s="49"/>
      <c r="G97" s="49"/>
      <c r="H97" s="50"/>
      <c r="I97" s="42">
        <f>IF(AND(B97&lt;&gt;"",C97&lt;&gt;"",D97&lt;&gt;"",E97&lt;&gt;"",F97&lt;&gt;"",G97&lt;&gt;"",H97&lt;&gt;""),VLOOKUP(G97,通所リハビリテーション費!$A$41:$B$45,2,0),0)</f>
        <v>0</v>
      </c>
      <c r="J97" s="42">
        <f t="shared" si="17"/>
        <v>0</v>
      </c>
    </row>
    <row r="98" spans="1:10" ht="24.95" customHeight="1" x14ac:dyDescent="0.4">
      <c r="A98" s="160"/>
      <c r="B98" s="49"/>
      <c r="C98" s="49"/>
      <c r="D98" s="49"/>
      <c r="E98" s="49"/>
      <c r="F98" s="49"/>
      <c r="G98" s="49"/>
      <c r="H98" s="50"/>
      <c r="I98" s="42">
        <f>IF(AND(B98&lt;&gt;"",C98&lt;&gt;"",D98&lt;&gt;"",E98&lt;&gt;"",F98&lt;&gt;"",G98&lt;&gt;"",H98&lt;&gt;""),VLOOKUP(G98,通所リハビリテーション費!$A$41:$B$45,2,0),0)</f>
        <v>0</v>
      </c>
      <c r="J98" s="42">
        <f>(I98*H98)*0.1*10</f>
        <v>0</v>
      </c>
    </row>
    <row r="99" spans="1:10" ht="24.95" customHeight="1" x14ac:dyDescent="0.4">
      <c r="A99" s="160"/>
      <c r="B99" s="49"/>
      <c r="C99" s="49"/>
      <c r="D99" s="49"/>
      <c r="E99" s="49"/>
      <c r="F99" s="49"/>
      <c r="G99" s="49"/>
      <c r="H99" s="50"/>
      <c r="I99" s="42">
        <f>IF(AND(B99&lt;&gt;"",C99&lt;&gt;"",D99&lt;&gt;"",E99&lt;&gt;"",F99&lt;&gt;"",G99&lt;&gt;"",H99&lt;&gt;""),VLOOKUP(G99,通所リハビリテーション費!$A$41:$B$45,2,0),0)</f>
        <v>0</v>
      </c>
      <c r="J99" s="42">
        <f t="shared" ref="J99:J102" si="18">(I99*H99)*0.1*10</f>
        <v>0</v>
      </c>
    </row>
    <row r="100" spans="1:10" ht="24.95" customHeight="1" x14ac:dyDescent="0.4">
      <c r="A100" s="160"/>
      <c r="B100" s="49"/>
      <c r="C100" s="49"/>
      <c r="D100" s="49"/>
      <c r="E100" s="49"/>
      <c r="F100" s="49"/>
      <c r="G100" s="49"/>
      <c r="H100" s="50"/>
      <c r="I100" s="42">
        <f>IF(AND(B100&lt;&gt;"",C100&lt;&gt;"",D100&lt;&gt;"",E100&lt;&gt;"",F100&lt;&gt;"",G100&lt;&gt;"",H100&lt;&gt;""),VLOOKUP(G100,通所リハビリテーション費!$A$41:$B$45,2,0),0)</f>
        <v>0</v>
      </c>
      <c r="J100" s="42">
        <f t="shared" si="18"/>
        <v>0</v>
      </c>
    </row>
    <row r="101" spans="1:10" ht="24.95" customHeight="1" x14ac:dyDescent="0.4">
      <c r="A101" s="160"/>
      <c r="B101" s="49"/>
      <c r="C101" s="49"/>
      <c r="D101" s="49"/>
      <c r="E101" s="49"/>
      <c r="F101" s="49"/>
      <c r="G101" s="49"/>
      <c r="H101" s="50"/>
      <c r="I101" s="42">
        <f>IF(AND(B101&lt;&gt;"",C101&lt;&gt;"",D101&lt;&gt;"",E101&lt;&gt;"",F101&lt;&gt;"",G101&lt;&gt;"",H101&lt;&gt;""),VLOOKUP(G101,通所リハビリテーション費!$A$41:$B$45,2,0),0)</f>
        <v>0</v>
      </c>
      <c r="J101" s="42">
        <f t="shared" si="18"/>
        <v>0</v>
      </c>
    </row>
    <row r="102" spans="1:10" ht="24.95" customHeight="1" x14ac:dyDescent="0.4">
      <c r="A102" s="160"/>
      <c r="B102" s="49"/>
      <c r="C102" s="49"/>
      <c r="D102" s="49"/>
      <c r="E102" s="49"/>
      <c r="F102" s="49"/>
      <c r="G102" s="49"/>
      <c r="H102" s="50"/>
      <c r="I102" s="42">
        <f>IF(AND(B102&lt;&gt;"",C102&lt;&gt;"",D102&lt;&gt;"",E102&lt;&gt;"",F102&lt;&gt;"",G102&lt;&gt;"",H102&lt;&gt;""),VLOOKUP(G102,通所リハビリテーション費!$A$41:$B$45,2,0),0)</f>
        <v>0</v>
      </c>
      <c r="J102" s="42">
        <f t="shared" si="18"/>
        <v>0</v>
      </c>
    </row>
    <row r="103" spans="1:10" ht="24.95" customHeight="1" x14ac:dyDescent="0.4">
      <c r="A103" s="110" t="s">
        <v>38</v>
      </c>
      <c r="B103" s="111"/>
      <c r="C103" s="111"/>
      <c r="D103" s="111"/>
      <c r="E103" s="111"/>
      <c r="F103" s="111"/>
      <c r="G103" s="112"/>
      <c r="H103" s="43">
        <f>SUMIF(H93:H102,"&lt;&gt;#N/A")</f>
        <v>0</v>
      </c>
      <c r="I103" s="43">
        <f t="shared" ref="I103" si="19">SUMIF(I93:I102,"&lt;&gt;#N/A")</f>
        <v>0</v>
      </c>
      <c r="J103" s="43">
        <f>SUMIF(J93:J102,"&lt;&gt;#N/A")</f>
        <v>0</v>
      </c>
    </row>
    <row r="104" spans="1:10" ht="24.95" customHeight="1" x14ac:dyDescent="0.4">
      <c r="A104" s="54"/>
      <c r="B104" s="54"/>
      <c r="C104" s="54"/>
      <c r="D104" s="54"/>
      <c r="E104" s="54"/>
      <c r="F104" s="54"/>
      <c r="G104" s="55"/>
      <c r="H104" s="55"/>
      <c r="I104" s="55"/>
    </row>
    <row r="105" spans="1:10" ht="24.95" customHeight="1" x14ac:dyDescent="0.4">
      <c r="A105" s="56" t="s">
        <v>91</v>
      </c>
      <c r="B105" s="54"/>
      <c r="C105" s="54"/>
      <c r="D105" s="54"/>
      <c r="E105" s="54"/>
      <c r="F105" s="54"/>
      <c r="G105" s="55"/>
      <c r="H105" s="55"/>
      <c r="I105" s="55"/>
    </row>
    <row r="106" spans="1:10" ht="42.95" customHeight="1" x14ac:dyDescent="0.4">
      <c r="A106" s="160" t="s">
        <v>129</v>
      </c>
      <c r="B106" s="28" t="s">
        <v>49</v>
      </c>
      <c r="C106" s="28" t="s">
        <v>51</v>
      </c>
      <c r="D106" s="28" t="s">
        <v>32</v>
      </c>
      <c r="E106" s="41" t="s">
        <v>162</v>
      </c>
      <c r="F106" s="41" t="s">
        <v>163</v>
      </c>
      <c r="G106" s="28" t="s">
        <v>33</v>
      </c>
      <c r="H106" s="41" t="s">
        <v>133</v>
      </c>
      <c r="I106" s="41" t="s">
        <v>35</v>
      </c>
      <c r="J106" s="41" t="s">
        <v>113</v>
      </c>
    </row>
    <row r="107" spans="1:10" ht="24.95" customHeight="1" x14ac:dyDescent="0.4">
      <c r="A107" s="160"/>
      <c r="B107" s="49"/>
      <c r="C107" s="59"/>
      <c r="D107" s="49"/>
      <c r="E107" s="49"/>
      <c r="F107" s="49"/>
      <c r="G107" s="49"/>
      <c r="H107" s="50"/>
      <c r="I107" s="42">
        <f>IF(AND(B107&lt;&gt;"",C107&lt;&gt;"",D107&lt;&gt;"",E107&lt;&gt;"",F107&lt;&gt;"",G107&lt;&gt;"",H107&lt;&gt;""),VLOOKUP(G107,通所リハビリテーション費!$A$41:$B$45,2,0),0)</f>
        <v>0</v>
      </c>
      <c r="J107" s="42">
        <f>((I107*H107)*0.1*10)/2</f>
        <v>0</v>
      </c>
    </row>
    <row r="108" spans="1:10" ht="24.95" customHeight="1" x14ac:dyDescent="0.4">
      <c r="A108" s="160"/>
      <c r="B108" s="49"/>
      <c r="C108" s="59"/>
      <c r="D108" s="49"/>
      <c r="E108" s="49"/>
      <c r="F108" s="49"/>
      <c r="G108" s="49"/>
      <c r="H108" s="50"/>
      <c r="I108" s="42">
        <f>IF(AND(B108&lt;&gt;"",C108&lt;&gt;"",D108&lt;&gt;"",E108&lt;&gt;"",F108&lt;&gt;"",G108&lt;&gt;"",H108&lt;&gt;""),VLOOKUP(G108,通所リハビリテーション費!$A$41:$B$45,2,0),0)</f>
        <v>0</v>
      </c>
      <c r="J108" s="42">
        <f t="shared" ref="J108:J111" si="20">((I108*H108)*0.1*10)/2</f>
        <v>0</v>
      </c>
    </row>
    <row r="109" spans="1:10" ht="24.95" customHeight="1" x14ac:dyDescent="0.4">
      <c r="A109" s="160"/>
      <c r="B109" s="49"/>
      <c r="C109" s="59"/>
      <c r="D109" s="49"/>
      <c r="E109" s="49"/>
      <c r="F109" s="49"/>
      <c r="G109" s="49"/>
      <c r="H109" s="50"/>
      <c r="I109" s="42">
        <f>IF(AND(B109&lt;&gt;"",C109&lt;&gt;"",D109&lt;&gt;"",E109&lt;&gt;"",F109&lt;&gt;"",G109&lt;&gt;"",H109&lt;&gt;""),VLOOKUP(G109,通所リハビリテーション費!$A$41:$B$45,2,0),0)</f>
        <v>0</v>
      </c>
      <c r="J109" s="42">
        <f t="shared" si="20"/>
        <v>0</v>
      </c>
    </row>
    <row r="110" spans="1:10" ht="24.95" customHeight="1" x14ac:dyDescent="0.4">
      <c r="A110" s="160"/>
      <c r="B110" s="49"/>
      <c r="C110" s="59"/>
      <c r="D110" s="49"/>
      <c r="E110" s="49"/>
      <c r="F110" s="49"/>
      <c r="G110" s="49"/>
      <c r="H110" s="50"/>
      <c r="I110" s="42">
        <f>IF(AND(B110&lt;&gt;"",C110&lt;&gt;"",D110&lt;&gt;"",E110&lt;&gt;"",F110&lt;&gt;"",G110&lt;&gt;"",H110&lt;&gt;""),VLOOKUP(G110,通所リハビリテーション費!$A$41:$B$45,2,0),0)</f>
        <v>0</v>
      </c>
      <c r="J110" s="42">
        <f t="shared" si="20"/>
        <v>0</v>
      </c>
    </row>
    <row r="111" spans="1:10" ht="24.95" customHeight="1" x14ac:dyDescent="0.4">
      <c r="A111" s="160"/>
      <c r="B111" s="49"/>
      <c r="C111" s="59"/>
      <c r="D111" s="49"/>
      <c r="E111" s="49"/>
      <c r="F111" s="49"/>
      <c r="G111" s="49"/>
      <c r="H111" s="50"/>
      <c r="I111" s="42">
        <f>IF(AND(B111&lt;&gt;"",C111&lt;&gt;"",D111&lt;&gt;"",E111&lt;&gt;"",F111&lt;&gt;"",G111&lt;&gt;"",H111&lt;&gt;""),VLOOKUP(G111,通所リハビリテーション費!$A$41:$B$45,2,0),0)</f>
        <v>0</v>
      </c>
      <c r="J111" s="42">
        <f t="shared" si="20"/>
        <v>0</v>
      </c>
    </row>
    <row r="112" spans="1:10" ht="24.95" customHeight="1" x14ac:dyDescent="0.4">
      <c r="A112" s="110" t="s">
        <v>38</v>
      </c>
      <c r="B112" s="111"/>
      <c r="C112" s="111"/>
      <c r="D112" s="111"/>
      <c r="E112" s="111"/>
      <c r="F112" s="111"/>
      <c r="G112" s="112"/>
      <c r="H112" s="43">
        <f>SUMIF(H107:H111,"&lt;&gt;#N/A")</f>
        <v>0</v>
      </c>
      <c r="I112" s="43">
        <f>SUMIF(I107:I111,"&lt;&gt;#N/A")</f>
        <v>0</v>
      </c>
      <c r="J112" s="43">
        <f t="shared" ref="J112" si="21">SUMIF(J107:J111,"&lt;&gt;#N/A")</f>
        <v>0</v>
      </c>
    </row>
    <row r="113" spans="1:21" ht="24.95" customHeight="1" x14ac:dyDescent="0.4">
      <c r="A113" s="26"/>
      <c r="B113" s="26"/>
      <c r="C113" s="26"/>
      <c r="D113" s="26"/>
      <c r="E113" s="26"/>
      <c r="F113" s="26"/>
      <c r="G113" s="26"/>
      <c r="H113" s="27"/>
      <c r="I113" s="27"/>
      <c r="J113" s="27"/>
    </row>
    <row r="114" spans="1:21" s="44" customFormat="1" ht="24.95" customHeight="1" x14ac:dyDescent="0.4">
      <c r="A114" s="40" t="s">
        <v>42</v>
      </c>
      <c r="B114" s="32"/>
      <c r="C114" s="32"/>
      <c r="D114" s="32"/>
      <c r="E114" s="32"/>
      <c r="F114" s="32"/>
      <c r="G114" s="32"/>
      <c r="H114" s="32"/>
      <c r="I114" s="32"/>
      <c r="J114" s="32"/>
      <c r="Q114" s="33"/>
      <c r="R114" s="33"/>
      <c r="S114" s="33"/>
      <c r="T114" s="32"/>
      <c r="U114" s="32"/>
    </row>
    <row r="115" spans="1:21" ht="24.95" customHeight="1" x14ac:dyDescent="0.4">
      <c r="A115" s="53" t="s">
        <v>90</v>
      </c>
    </row>
    <row r="116" spans="1:21" ht="42.95" customHeight="1" x14ac:dyDescent="0.4">
      <c r="A116" s="160" t="s">
        <v>130</v>
      </c>
      <c r="B116" s="28" t="s">
        <v>49</v>
      </c>
      <c r="C116" s="28" t="s">
        <v>51</v>
      </c>
      <c r="D116" s="28" t="s">
        <v>32</v>
      </c>
      <c r="E116" s="41" t="s">
        <v>162</v>
      </c>
      <c r="F116" s="41" t="s">
        <v>163</v>
      </c>
      <c r="G116" s="28" t="s">
        <v>33</v>
      </c>
      <c r="H116" s="41" t="s">
        <v>50</v>
      </c>
      <c r="I116" s="41" t="s">
        <v>35</v>
      </c>
      <c r="J116" s="41" t="s">
        <v>113</v>
      </c>
    </row>
    <row r="117" spans="1:21" ht="24.95" customHeight="1" x14ac:dyDescent="0.4">
      <c r="A117" s="160"/>
      <c r="B117" s="49"/>
      <c r="C117" s="59"/>
      <c r="D117" s="49"/>
      <c r="E117" s="49"/>
      <c r="F117" s="49"/>
      <c r="G117" s="49"/>
      <c r="H117" s="50"/>
      <c r="I117" s="42">
        <f>IF(AND(B117&lt;&gt;"",C117&lt;&gt;"",D117&lt;&gt;"",E117&lt;&gt;"",F117&lt;&gt;"",G117&lt;&gt;"",H117&lt;&gt;""),VLOOKUP(G117,通所リハビリテーション費!$A$48:$B$52,2,0),0)</f>
        <v>0</v>
      </c>
      <c r="J117" s="42">
        <f>(I117*H117)*0.1*10</f>
        <v>0</v>
      </c>
    </row>
    <row r="118" spans="1:21" ht="24.95" customHeight="1" x14ac:dyDescent="0.4">
      <c r="A118" s="160"/>
      <c r="B118" s="49"/>
      <c r="C118" s="59"/>
      <c r="D118" s="49"/>
      <c r="E118" s="49"/>
      <c r="F118" s="49"/>
      <c r="G118" s="49"/>
      <c r="H118" s="50"/>
      <c r="I118" s="42">
        <f>IF(AND(B118&lt;&gt;"",C118&lt;&gt;"",D118&lt;&gt;"",E118&lt;&gt;"",F118&lt;&gt;"",G118&lt;&gt;"",H118&lt;&gt;""),VLOOKUP(G118,通所リハビリテーション費!$A$48:$B$52,2,0),0)</f>
        <v>0</v>
      </c>
      <c r="J118" s="42">
        <f t="shared" ref="J118:J121" si="22">(I118*H118)*0.1*10</f>
        <v>0</v>
      </c>
    </row>
    <row r="119" spans="1:21" ht="24.95" customHeight="1" x14ac:dyDescent="0.4">
      <c r="A119" s="160"/>
      <c r="B119" s="49"/>
      <c r="C119" s="59"/>
      <c r="D119" s="49"/>
      <c r="E119" s="49"/>
      <c r="F119" s="49"/>
      <c r="G119" s="49"/>
      <c r="H119" s="50"/>
      <c r="I119" s="42">
        <f>IF(AND(B119&lt;&gt;"",C119&lt;&gt;"",D119&lt;&gt;"",E119&lt;&gt;"",F119&lt;&gt;"",G119&lt;&gt;"",H119&lt;&gt;""),VLOOKUP(G119,通所リハビリテーション費!$A$48:$B$52,2,0),0)</f>
        <v>0</v>
      </c>
      <c r="J119" s="42">
        <f t="shared" si="22"/>
        <v>0</v>
      </c>
    </row>
    <row r="120" spans="1:21" ht="24.95" customHeight="1" x14ac:dyDescent="0.4">
      <c r="A120" s="160"/>
      <c r="B120" s="49"/>
      <c r="C120" s="59"/>
      <c r="D120" s="49"/>
      <c r="E120" s="49"/>
      <c r="F120" s="49"/>
      <c r="G120" s="49"/>
      <c r="H120" s="50"/>
      <c r="I120" s="42">
        <f>IF(AND(B120&lt;&gt;"",C120&lt;&gt;"",D120&lt;&gt;"",E120&lt;&gt;"",F120&lt;&gt;"",G120&lt;&gt;"",H120&lt;&gt;""),VLOOKUP(G120,通所リハビリテーション費!$A$48:$B$52,2,0),0)</f>
        <v>0</v>
      </c>
      <c r="J120" s="42">
        <f t="shared" si="22"/>
        <v>0</v>
      </c>
    </row>
    <row r="121" spans="1:21" ht="24.95" customHeight="1" x14ac:dyDescent="0.4">
      <c r="A121" s="160"/>
      <c r="B121" s="49"/>
      <c r="C121" s="59"/>
      <c r="D121" s="49"/>
      <c r="E121" s="49"/>
      <c r="F121" s="49"/>
      <c r="G121" s="49"/>
      <c r="H121" s="50"/>
      <c r="I121" s="42">
        <f>IF(AND(B121&lt;&gt;"",C121&lt;&gt;"",D121&lt;&gt;"",E121&lt;&gt;"",F121&lt;&gt;"",G121&lt;&gt;"",H121&lt;&gt;""),VLOOKUP(G121,通所リハビリテーション費!$A$48:$B$52,2,0),0)</f>
        <v>0</v>
      </c>
      <c r="J121" s="42">
        <f t="shared" si="22"/>
        <v>0</v>
      </c>
    </row>
    <row r="122" spans="1:21" ht="24.95" customHeight="1" x14ac:dyDescent="0.4">
      <c r="A122" s="160"/>
      <c r="B122" s="49"/>
      <c r="C122" s="49"/>
      <c r="D122" s="49"/>
      <c r="E122" s="49"/>
      <c r="F122" s="49"/>
      <c r="G122" s="49"/>
      <c r="H122" s="50"/>
      <c r="I122" s="42">
        <f>IF(AND(B122&lt;&gt;"",C122&lt;&gt;"",D122&lt;&gt;"",E122&lt;&gt;"",F122&lt;&gt;"",G122&lt;&gt;"",H122&lt;&gt;""),VLOOKUP(G122,通所リハビリテーション費!$A$48:$B$52,2,0),0)</f>
        <v>0</v>
      </c>
      <c r="J122" s="42">
        <f>(I122*H122)*0.1*10</f>
        <v>0</v>
      </c>
    </row>
    <row r="123" spans="1:21" ht="24.95" customHeight="1" x14ac:dyDescent="0.4">
      <c r="A123" s="160"/>
      <c r="B123" s="49"/>
      <c r="C123" s="49"/>
      <c r="D123" s="49"/>
      <c r="E123" s="49"/>
      <c r="F123" s="49"/>
      <c r="G123" s="49"/>
      <c r="H123" s="50"/>
      <c r="I123" s="42">
        <f>IF(AND(B123&lt;&gt;"",C123&lt;&gt;"",D123&lt;&gt;"",E123&lt;&gt;"",F123&lt;&gt;"",G123&lt;&gt;"",H123&lt;&gt;""),VLOOKUP(G123,通所リハビリテーション費!$A$48:$B$52,2,0),0)</f>
        <v>0</v>
      </c>
      <c r="J123" s="42">
        <f t="shared" ref="J123:J126" si="23">(I123*H123)*0.1*10</f>
        <v>0</v>
      </c>
    </row>
    <row r="124" spans="1:21" ht="24.95" customHeight="1" x14ac:dyDescent="0.4">
      <c r="A124" s="160"/>
      <c r="B124" s="49"/>
      <c r="C124" s="49"/>
      <c r="D124" s="49"/>
      <c r="E124" s="49"/>
      <c r="F124" s="49"/>
      <c r="G124" s="49"/>
      <c r="H124" s="50"/>
      <c r="I124" s="42">
        <f>IF(AND(B124&lt;&gt;"",C124&lt;&gt;"",D124&lt;&gt;"",E124&lt;&gt;"",F124&lt;&gt;"",G124&lt;&gt;"",H124&lt;&gt;""),VLOOKUP(G124,通所リハビリテーション費!$A$48:$B$52,2,0),0)</f>
        <v>0</v>
      </c>
      <c r="J124" s="42">
        <f t="shared" si="23"/>
        <v>0</v>
      </c>
    </row>
    <row r="125" spans="1:21" ht="24.95" customHeight="1" x14ac:dyDescent="0.4">
      <c r="A125" s="160"/>
      <c r="B125" s="49"/>
      <c r="C125" s="49"/>
      <c r="D125" s="49"/>
      <c r="E125" s="49"/>
      <c r="F125" s="49"/>
      <c r="G125" s="49"/>
      <c r="H125" s="50"/>
      <c r="I125" s="42">
        <f>IF(AND(B125&lt;&gt;"",C125&lt;&gt;"",D125&lt;&gt;"",E125&lt;&gt;"",F125&lt;&gt;"",G125&lt;&gt;"",H125&lt;&gt;""),VLOOKUP(G125,通所リハビリテーション費!$A$48:$B$52,2,0),0)</f>
        <v>0</v>
      </c>
      <c r="J125" s="42">
        <f t="shared" si="23"/>
        <v>0</v>
      </c>
    </row>
    <row r="126" spans="1:21" ht="24.95" customHeight="1" x14ac:dyDescent="0.4">
      <c r="A126" s="160"/>
      <c r="B126" s="49"/>
      <c r="C126" s="49"/>
      <c r="D126" s="49"/>
      <c r="E126" s="49"/>
      <c r="F126" s="49"/>
      <c r="G126" s="49"/>
      <c r="H126" s="50"/>
      <c r="I126" s="42">
        <f>IF(AND(B126&lt;&gt;"",C126&lt;&gt;"",D126&lt;&gt;"",E126&lt;&gt;"",F126&lt;&gt;"",G126&lt;&gt;"",H126&lt;&gt;""),VLOOKUP(G126,通所リハビリテーション費!$A$48:$B$52,2,0),0)</f>
        <v>0</v>
      </c>
      <c r="J126" s="42">
        <f t="shared" si="23"/>
        <v>0</v>
      </c>
    </row>
    <row r="127" spans="1:21" ht="24.95" customHeight="1" x14ac:dyDescent="0.4">
      <c r="A127" s="110" t="s">
        <v>38</v>
      </c>
      <c r="B127" s="111"/>
      <c r="C127" s="111"/>
      <c r="D127" s="111"/>
      <c r="E127" s="111"/>
      <c r="F127" s="111"/>
      <c r="G127" s="112"/>
      <c r="H127" s="43">
        <f>SUMIF(H117:H126,"&lt;&gt;#N/A")</f>
        <v>0</v>
      </c>
      <c r="I127" s="43">
        <f t="shared" ref="I127:J127" si="24">SUMIF(I117:I126,"&lt;&gt;#N/A")</f>
        <v>0</v>
      </c>
      <c r="J127" s="43">
        <f t="shared" si="24"/>
        <v>0</v>
      </c>
    </row>
    <row r="128" spans="1:21" ht="24.95" customHeight="1" x14ac:dyDescent="0.4">
      <c r="A128" s="54"/>
      <c r="B128" s="54"/>
      <c r="C128" s="54"/>
      <c r="D128" s="54"/>
      <c r="E128" s="54"/>
      <c r="F128" s="54"/>
      <c r="G128" s="55"/>
      <c r="H128" s="55"/>
      <c r="I128" s="55"/>
    </row>
    <row r="129" spans="1:10" ht="24.95" customHeight="1" x14ac:dyDescent="0.4">
      <c r="A129" s="56" t="s">
        <v>91</v>
      </c>
      <c r="B129" s="54"/>
      <c r="C129" s="54"/>
      <c r="D129" s="54"/>
      <c r="E129" s="54"/>
      <c r="F129" s="54"/>
      <c r="G129" s="55"/>
      <c r="H129" s="55"/>
      <c r="I129" s="55"/>
    </row>
    <row r="130" spans="1:10" ht="42.95" customHeight="1" x14ac:dyDescent="0.4">
      <c r="A130" s="160" t="s">
        <v>130</v>
      </c>
      <c r="B130" s="28" t="s">
        <v>49</v>
      </c>
      <c r="C130" s="28" t="s">
        <v>51</v>
      </c>
      <c r="D130" s="28" t="s">
        <v>32</v>
      </c>
      <c r="E130" s="41" t="s">
        <v>162</v>
      </c>
      <c r="F130" s="41" t="s">
        <v>163</v>
      </c>
      <c r="G130" s="28" t="s">
        <v>33</v>
      </c>
      <c r="H130" s="41" t="s">
        <v>133</v>
      </c>
      <c r="I130" s="41" t="s">
        <v>35</v>
      </c>
      <c r="J130" s="41" t="s">
        <v>113</v>
      </c>
    </row>
    <row r="131" spans="1:10" ht="24.95" customHeight="1" x14ac:dyDescent="0.4">
      <c r="A131" s="160"/>
      <c r="B131" s="49"/>
      <c r="C131" s="59"/>
      <c r="D131" s="49"/>
      <c r="E131" s="49"/>
      <c r="F131" s="49"/>
      <c r="G131" s="49"/>
      <c r="H131" s="50"/>
      <c r="I131" s="42">
        <f>IF(AND(B131&lt;&gt;"",C131&lt;&gt;"",D131&lt;&gt;"",E131&lt;&gt;"",F131&lt;&gt;"",G131&lt;&gt;"",H131&lt;&gt;""),VLOOKUP(G131,通所リハビリテーション費!$A$48:$B$52,2,0),0)</f>
        <v>0</v>
      </c>
      <c r="J131" s="42">
        <f>((I131*H131)*0.1*10)/2</f>
        <v>0</v>
      </c>
    </row>
    <row r="132" spans="1:10" ht="24.95" customHeight="1" x14ac:dyDescent="0.4">
      <c r="A132" s="160"/>
      <c r="B132" s="49"/>
      <c r="C132" s="59"/>
      <c r="D132" s="49"/>
      <c r="E132" s="49"/>
      <c r="F132" s="49"/>
      <c r="G132" s="49"/>
      <c r="H132" s="50"/>
      <c r="I132" s="42">
        <f>IF(AND(B132&lt;&gt;"",C132&lt;&gt;"",D132&lt;&gt;"",E132&lt;&gt;"",F132&lt;&gt;"",G132&lt;&gt;"",H132&lt;&gt;""),VLOOKUP(G132,通所リハビリテーション費!$A$48:$B$52,2,0),0)</f>
        <v>0</v>
      </c>
      <c r="J132" s="42">
        <f t="shared" ref="J132:J135" si="25">((I132*H132)*0.1*10)/2</f>
        <v>0</v>
      </c>
    </row>
    <row r="133" spans="1:10" ht="24.95" customHeight="1" x14ac:dyDescent="0.4">
      <c r="A133" s="160"/>
      <c r="B133" s="49"/>
      <c r="C133" s="59"/>
      <c r="D133" s="49"/>
      <c r="E133" s="49"/>
      <c r="F133" s="49"/>
      <c r="G133" s="49"/>
      <c r="H133" s="50"/>
      <c r="I133" s="42">
        <f>IF(AND(B133&lt;&gt;"",C133&lt;&gt;"",D133&lt;&gt;"",E133&lt;&gt;"",F133&lt;&gt;"",G133&lt;&gt;"",H133&lt;&gt;""),VLOOKUP(G133,通所リハビリテーション費!$A$48:$B$52,2,0),0)</f>
        <v>0</v>
      </c>
      <c r="J133" s="42">
        <f t="shared" si="25"/>
        <v>0</v>
      </c>
    </row>
    <row r="134" spans="1:10" ht="24.95" customHeight="1" x14ac:dyDescent="0.4">
      <c r="A134" s="160"/>
      <c r="B134" s="49"/>
      <c r="C134" s="59"/>
      <c r="D134" s="49"/>
      <c r="E134" s="49"/>
      <c r="F134" s="49"/>
      <c r="G134" s="49"/>
      <c r="H134" s="50"/>
      <c r="I134" s="42">
        <f>IF(AND(B134&lt;&gt;"",C134&lt;&gt;"",D134&lt;&gt;"",E134&lt;&gt;"",F134&lt;&gt;"",G134&lt;&gt;"",H134&lt;&gt;""),VLOOKUP(G134,通所リハビリテーション費!$A$48:$B$52,2,0),0)</f>
        <v>0</v>
      </c>
      <c r="J134" s="42">
        <f t="shared" si="25"/>
        <v>0</v>
      </c>
    </row>
    <row r="135" spans="1:10" ht="24.95" customHeight="1" x14ac:dyDescent="0.4">
      <c r="A135" s="160"/>
      <c r="B135" s="49"/>
      <c r="C135" s="59"/>
      <c r="D135" s="49"/>
      <c r="E135" s="49"/>
      <c r="F135" s="49"/>
      <c r="G135" s="49"/>
      <c r="H135" s="50"/>
      <c r="I135" s="42">
        <f>IF(AND(B135&lt;&gt;"",C135&lt;&gt;"",D135&lt;&gt;"",E135&lt;&gt;"",F135&lt;&gt;"",G135&lt;&gt;"",H135&lt;&gt;""),VLOOKUP(G135,通所リハビリテーション費!$A$48:$B$52,2,0),0)</f>
        <v>0</v>
      </c>
      <c r="J135" s="42">
        <f t="shared" si="25"/>
        <v>0</v>
      </c>
    </row>
    <row r="136" spans="1:10" ht="24.95" customHeight="1" x14ac:dyDescent="0.4">
      <c r="A136" s="110" t="s">
        <v>38</v>
      </c>
      <c r="B136" s="111"/>
      <c r="C136" s="111"/>
      <c r="D136" s="111"/>
      <c r="E136" s="111"/>
      <c r="F136" s="111"/>
      <c r="G136" s="112"/>
      <c r="H136" s="43">
        <f>SUMIF(H131:H135,"&lt;&gt;#N/A")</f>
        <v>0</v>
      </c>
      <c r="I136" s="43">
        <f t="shared" ref="I136:J136" si="26">SUMIF(I131:I135,"&lt;&gt;#N/A")</f>
        <v>0</v>
      </c>
      <c r="J136" s="43">
        <f t="shared" si="26"/>
        <v>0</v>
      </c>
    </row>
    <row r="137" spans="1:10" ht="24.95" customHeight="1" x14ac:dyDescent="0.4">
      <c r="A137" s="26"/>
      <c r="B137" s="26"/>
      <c r="C137" s="26"/>
      <c r="D137" s="26"/>
      <c r="E137" s="26"/>
      <c r="F137" s="26"/>
      <c r="G137" s="26"/>
      <c r="H137" s="27"/>
      <c r="I137" s="27"/>
      <c r="J137" s="27"/>
    </row>
    <row r="138" spans="1:10" ht="24.95" customHeight="1" x14ac:dyDescent="0.4">
      <c r="A138" s="40" t="s">
        <v>43</v>
      </c>
    </row>
    <row r="139" spans="1:10" ht="24.95" customHeight="1" x14ac:dyDescent="0.4">
      <c r="A139" s="53" t="s">
        <v>90</v>
      </c>
    </row>
    <row r="140" spans="1:10" ht="42.95" customHeight="1" x14ac:dyDescent="0.4">
      <c r="A140" s="160" t="s">
        <v>131</v>
      </c>
      <c r="B140" s="28" t="s">
        <v>49</v>
      </c>
      <c r="C140" s="28" t="s">
        <v>51</v>
      </c>
      <c r="D140" s="28" t="s">
        <v>32</v>
      </c>
      <c r="E140" s="41" t="s">
        <v>162</v>
      </c>
      <c r="F140" s="41" t="s">
        <v>163</v>
      </c>
      <c r="G140" s="28" t="s">
        <v>33</v>
      </c>
      <c r="H140" s="41" t="s">
        <v>50</v>
      </c>
      <c r="I140" s="41" t="s">
        <v>35</v>
      </c>
      <c r="J140" s="41" t="s">
        <v>113</v>
      </c>
    </row>
    <row r="141" spans="1:10" ht="24.95" customHeight="1" x14ac:dyDescent="0.4">
      <c r="A141" s="160"/>
      <c r="B141" s="49"/>
      <c r="C141" s="59"/>
      <c r="D141" s="49"/>
      <c r="E141" s="49"/>
      <c r="F141" s="49"/>
      <c r="G141" s="49"/>
      <c r="H141" s="50"/>
      <c r="I141" s="42">
        <f>IF(AND(B141&lt;&gt;"",C141&lt;&gt;"",D141&lt;&gt;"",E141&lt;&gt;"",F141&lt;&gt;"",G141&lt;&gt;"",H141&lt;&gt;""),VLOOKUP(G141,通所リハビリテーション費!$A$55:$B$59,2,0),0)</f>
        <v>0</v>
      </c>
      <c r="J141" s="42">
        <f>(I141*H141)*0.1*10</f>
        <v>0</v>
      </c>
    </row>
    <row r="142" spans="1:10" ht="24.95" customHeight="1" x14ac:dyDescent="0.4">
      <c r="A142" s="160"/>
      <c r="B142" s="49"/>
      <c r="C142" s="59"/>
      <c r="D142" s="49"/>
      <c r="E142" s="49"/>
      <c r="F142" s="49"/>
      <c r="G142" s="49"/>
      <c r="H142" s="50"/>
      <c r="I142" s="42">
        <f>IF(AND(B142&lt;&gt;"",C142&lt;&gt;"",D142&lt;&gt;"",E142&lt;&gt;"",F142&lt;&gt;"",G142&lt;&gt;"",H142&lt;&gt;""),VLOOKUP(G142,通所リハビリテーション費!$A$55:$B$59,2,0),0)</f>
        <v>0</v>
      </c>
      <c r="J142" s="42">
        <f t="shared" ref="J142:J145" si="27">(I142*H142)*0.1*10</f>
        <v>0</v>
      </c>
    </row>
    <row r="143" spans="1:10" ht="24.95" customHeight="1" x14ac:dyDescent="0.4">
      <c r="A143" s="160"/>
      <c r="B143" s="49"/>
      <c r="C143" s="59"/>
      <c r="D143" s="49"/>
      <c r="E143" s="49"/>
      <c r="F143" s="49"/>
      <c r="G143" s="49"/>
      <c r="H143" s="50"/>
      <c r="I143" s="42">
        <f>IF(AND(B143&lt;&gt;"",C143&lt;&gt;"",D143&lt;&gt;"",E143&lt;&gt;"",F143&lt;&gt;"",G143&lt;&gt;"",H143&lt;&gt;""),VLOOKUP(G143,通所リハビリテーション費!$A$55:$B$59,2,0),0)</f>
        <v>0</v>
      </c>
      <c r="J143" s="42">
        <f t="shared" si="27"/>
        <v>0</v>
      </c>
    </row>
    <row r="144" spans="1:10" ht="24.95" customHeight="1" x14ac:dyDescent="0.4">
      <c r="A144" s="160"/>
      <c r="B144" s="49"/>
      <c r="C144" s="59"/>
      <c r="D144" s="49"/>
      <c r="E144" s="49"/>
      <c r="F144" s="49"/>
      <c r="G144" s="49"/>
      <c r="H144" s="50"/>
      <c r="I144" s="42">
        <f>IF(AND(B144&lt;&gt;"",C144&lt;&gt;"",D144&lt;&gt;"",E144&lt;&gt;"",F144&lt;&gt;"",G144&lt;&gt;"",H144&lt;&gt;""),VLOOKUP(G144,通所リハビリテーション費!$A$55:$B$59,2,0),0)</f>
        <v>0</v>
      </c>
      <c r="J144" s="42">
        <f t="shared" si="27"/>
        <v>0</v>
      </c>
    </row>
    <row r="145" spans="1:10" ht="24.95" customHeight="1" x14ac:dyDescent="0.4">
      <c r="A145" s="160"/>
      <c r="B145" s="49"/>
      <c r="C145" s="59"/>
      <c r="D145" s="49"/>
      <c r="E145" s="49"/>
      <c r="F145" s="49"/>
      <c r="G145" s="49"/>
      <c r="H145" s="50"/>
      <c r="I145" s="42">
        <f>IF(AND(B145&lt;&gt;"",C145&lt;&gt;"",D145&lt;&gt;"",E145&lt;&gt;"",F145&lt;&gt;"",G145&lt;&gt;"",H145&lt;&gt;""),VLOOKUP(G145,通所リハビリテーション費!$A$55:$B$59,2,0),0)</f>
        <v>0</v>
      </c>
      <c r="J145" s="42">
        <f t="shared" si="27"/>
        <v>0</v>
      </c>
    </row>
    <row r="146" spans="1:10" ht="24.95" customHeight="1" x14ac:dyDescent="0.4">
      <c r="A146" s="160"/>
      <c r="B146" s="49"/>
      <c r="C146" s="49"/>
      <c r="D146" s="49"/>
      <c r="E146" s="49"/>
      <c r="F146" s="49"/>
      <c r="G146" s="49"/>
      <c r="H146" s="50"/>
      <c r="I146" s="42">
        <f>IF(AND(B146&lt;&gt;"",C146&lt;&gt;"",D146&lt;&gt;"",E146&lt;&gt;"",F146&lt;&gt;"",G146&lt;&gt;"",H146&lt;&gt;""),VLOOKUP(G146,通所リハビリテーション費!$A$55:$B$59,2,0),0)</f>
        <v>0</v>
      </c>
      <c r="J146" s="42">
        <f>(I146*H146)*0.1*10</f>
        <v>0</v>
      </c>
    </row>
    <row r="147" spans="1:10" ht="24.95" customHeight="1" x14ac:dyDescent="0.4">
      <c r="A147" s="160"/>
      <c r="B147" s="49"/>
      <c r="C147" s="49"/>
      <c r="D147" s="49"/>
      <c r="E147" s="49"/>
      <c r="F147" s="49"/>
      <c r="G147" s="49"/>
      <c r="H147" s="50"/>
      <c r="I147" s="42">
        <f>IF(AND(B147&lt;&gt;"",C147&lt;&gt;"",D147&lt;&gt;"",E147&lt;&gt;"",F147&lt;&gt;"",G147&lt;&gt;"",H147&lt;&gt;""),VLOOKUP(G147,通所リハビリテーション費!$A$55:$B$59,2,0),0)</f>
        <v>0</v>
      </c>
      <c r="J147" s="42">
        <f t="shared" ref="J147:J150" si="28">(I147*H147)*0.1*10</f>
        <v>0</v>
      </c>
    </row>
    <row r="148" spans="1:10" ht="24.95" customHeight="1" x14ac:dyDescent="0.4">
      <c r="A148" s="160"/>
      <c r="B148" s="49"/>
      <c r="C148" s="49"/>
      <c r="D148" s="49"/>
      <c r="E148" s="49"/>
      <c r="F148" s="49"/>
      <c r="G148" s="49"/>
      <c r="H148" s="50"/>
      <c r="I148" s="42">
        <f>IF(AND(B148&lt;&gt;"",C148&lt;&gt;"",D148&lt;&gt;"",E148&lt;&gt;"",F148&lt;&gt;"",G148&lt;&gt;"",H148&lt;&gt;""),VLOOKUP(G148,通所リハビリテーション費!$A$55:$B$59,2,0),0)</f>
        <v>0</v>
      </c>
      <c r="J148" s="42">
        <f t="shared" si="28"/>
        <v>0</v>
      </c>
    </row>
    <row r="149" spans="1:10" ht="24.95" customHeight="1" x14ac:dyDescent="0.4">
      <c r="A149" s="160"/>
      <c r="B149" s="49"/>
      <c r="C149" s="49"/>
      <c r="D149" s="49"/>
      <c r="E149" s="49"/>
      <c r="F149" s="49"/>
      <c r="G149" s="49"/>
      <c r="H149" s="50"/>
      <c r="I149" s="42">
        <f>IF(AND(B149&lt;&gt;"",C149&lt;&gt;"",D149&lt;&gt;"",E149&lt;&gt;"",F149&lt;&gt;"",G149&lt;&gt;"",H149&lt;&gt;""),VLOOKUP(G149,通所リハビリテーション費!$A$55:$B$59,2,0),0)</f>
        <v>0</v>
      </c>
      <c r="J149" s="42">
        <f t="shared" si="28"/>
        <v>0</v>
      </c>
    </row>
    <row r="150" spans="1:10" ht="24.95" customHeight="1" x14ac:dyDescent="0.4">
      <c r="A150" s="160"/>
      <c r="B150" s="49"/>
      <c r="C150" s="49"/>
      <c r="D150" s="49"/>
      <c r="E150" s="49"/>
      <c r="F150" s="49"/>
      <c r="G150" s="49"/>
      <c r="H150" s="50"/>
      <c r="I150" s="42">
        <f>IF(AND(B150&lt;&gt;"",C150&lt;&gt;"",D150&lt;&gt;"",E150&lt;&gt;"",F150&lt;&gt;"",G150&lt;&gt;"",H150&lt;&gt;""),VLOOKUP(G150,通所リハビリテーション費!$A$55:$B$59,2,0),0)</f>
        <v>0</v>
      </c>
      <c r="J150" s="42">
        <f t="shared" si="28"/>
        <v>0</v>
      </c>
    </row>
    <row r="151" spans="1:10" ht="24.95" customHeight="1" x14ac:dyDescent="0.4">
      <c r="A151" s="110" t="s">
        <v>38</v>
      </c>
      <c r="B151" s="111"/>
      <c r="C151" s="111"/>
      <c r="D151" s="111"/>
      <c r="E151" s="111"/>
      <c r="F151" s="111"/>
      <c r="G151" s="112"/>
      <c r="H151" s="43">
        <f>SUMIF(H141:H150,"&lt;&gt;#N/A")</f>
        <v>0</v>
      </c>
      <c r="I151" s="43">
        <f t="shared" ref="I151:J151" si="29">SUMIF(I141:I150,"&lt;&gt;#N/A")</f>
        <v>0</v>
      </c>
      <c r="J151" s="43">
        <f t="shared" si="29"/>
        <v>0</v>
      </c>
    </row>
    <row r="152" spans="1:10" ht="24.95" customHeight="1" x14ac:dyDescent="0.4">
      <c r="A152" s="54"/>
      <c r="B152" s="54"/>
      <c r="C152" s="54"/>
      <c r="D152" s="54"/>
      <c r="E152" s="54"/>
      <c r="F152" s="54"/>
      <c r="G152" s="55"/>
      <c r="H152" s="55"/>
      <c r="I152" s="55"/>
    </row>
    <row r="153" spans="1:10" ht="24.95" customHeight="1" x14ac:dyDescent="0.4">
      <c r="A153" s="56" t="s">
        <v>91</v>
      </c>
      <c r="B153" s="54"/>
      <c r="C153" s="54"/>
      <c r="D153" s="54"/>
      <c r="E153" s="54"/>
      <c r="F153" s="54"/>
      <c r="G153" s="55"/>
      <c r="H153" s="55"/>
      <c r="I153" s="55"/>
    </row>
    <row r="154" spans="1:10" ht="42.95" customHeight="1" x14ac:dyDescent="0.4">
      <c r="A154" s="160" t="s">
        <v>131</v>
      </c>
      <c r="B154" s="28" t="s">
        <v>49</v>
      </c>
      <c r="C154" s="28" t="s">
        <v>51</v>
      </c>
      <c r="D154" s="28" t="s">
        <v>32</v>
      </c>
      <c r="E154" s="41" t="s">
        <v>162</v>
      </c>
      <c r="F154" s="41" t="s">
        <v>163</v>
      </c>
      <c r="G154" s="28" t="s">
        <v>33</v>
      </c>
      <c r="H154" s="41" t="s">
        <v>133</v>
      </c>
      <c r="I154" s="41" t="s">
        <v>35</v>
      </c>
      <c r="J154" s="41" t="s">
        <v>113</v>
      </c>
    </row>
    <row r="155" spans="1:10" ht="24.95" customHeight="1" x14ac:dyDescent="0.4">
      <c r="A155" s="160"/>
      <c r="B155" s="49"/>
      <c r="C155" s="59"/>
      <c r="D155" s="49"/>
      <c r="E155" s="49"/>
      <c r="F155" s="49"/>
      <c r="G155" s="49"/>
      <c r="H155" s="50"/>
      <c r="I155" s="42">
        <f>IF(AND(B155&lt;&gt;"",C155&lt;&gt;"",D155&lt;&gt;"",E155&lt;&gt;"",F155&lt;&gt;"",G155&lt;&gt;"",H155&lt;&gt;""),VLOOKUP(G155,通所リハビリテーション費!$A$55:$B$59,2,0),0)</f>
        <v>0</v>
      </c>
      <c r="J155" s="42">
        <f>((I155*H155)*0.1*10)/2</f>
        <v>0</v>
      </c>
    </row>
    <row r="156" spans="1:10" ht="24.95" customHeight="1" x14ac:dyDescent="0.4">
      <c r="A156" s="160"/>
      <c r="B156" s="49"/>
      <c r="C156" s="59"/>
      <c r="D156" s="49"/>
      <c r="E156" s="49"/>
      <c r="F156" s="49"/>
      <c r="G156" s="49"/>
      <c r="H156" s="50"/>
      <c r="I156" s="42">
        <f>IF(AND(B156&lt;&gt;"",C156&lt;&gt;"",D156&lt;&gt;"",E156&lt;&gt;"",F156&lt;&gt;"",G156&lt;&gt;"",H156&lt;&gt;""),VLOOKUP(G156,通所リハビリテーション費!$A$55:$B$59,2,0),0)</f>
        <v>0</v>
      </c>
      <c r="J156" s="42">
        <f t="shared" ref="J156:J159" si="30">((I156*H156)*0.1*10)/2</f>
        <v>0</v>
      </c>
    </row>
    <row r="157" spans="1:10" ht="24.95" customHeight="1" x14ac:dyDescent="0.4">
      <c r="A157" s="160"/>
      <c r="B157" s="49"/>
      <c r="C157" s="59"/>
      <c r="D157" s="49"/>
      <c r="E157" s="49"/>
      <c r="F157" s="49"/>
      <c r="G157" s="49"/>
      <c r="H157" s="50"/>
      <c r="I157" s="42">
        <f>IF(AND(B157&lt;&gt;"",C157&lt;&gt;"",D157&lt;&gt;"",E157&lt;&gt;"",F157&lt;&gt;"",G157&lt;&gt;"",H157&lt;&gt;""),VLOOKUP(G157,通所リハビリテーション費!$A$55:$B$59,2,0),0)</f>
        <v>0</v>
      </c>
      <c r="J157" s="42">
        <f t="shared" si="30"/>
        <v>0</v>
      </c>
    </row>
    <row r="158" spans="1:10" ht="24.95" customHeight="1" x14ac:dyDescent="0.4">
      <c r="A158" s="160"/>
      <c r="B158" s="49"/>
      <c r="C158" s="59"/>
      <c r="D158" s="49"/>
      <c r="E158" s="49"/>
      <c r="F158" s="49"/>
      <c r="G158" s="49"/>
      <c r="H158" s="50"/>
      <c r="I158" s="42">
        <f>IF(AND(B158&lt;&gt;"",C158&lt;&gt;"",D158&lt;&gt;"",E158&lt;&gt;"",F158&lt;&gt;"",G158&lt;&gt;"",H158&lt;&gt;""),VLOOKUP(G158,通所リハビリテーション費!$A$55:$B$59,2,0),0)</f>
        <v>0</v>
      </c>
      <c r="J158" s="42">
        <f t="shared" si="30"/>
        <v>0</v>
      </c>
    </row>
    <row r="159" spans="1:10" ht="24.95" customHeight="1" x14ac:dyDescent="0.4">
      <c r="A159" s="160"/>
      <c r="B159" s="49"/>
      <c r="C159" s="59"/>
      <c r="D159" s="49"/>
      <c r="E159" s="49"/>
      <c r="F159" s="49"/>
      <c r="G159" s="49"/>
      <c r="H159" s="50"/>
      <c r="I159" s="42">
        <f>IF(AND(B159&lt;&gt;"",C159&lt;&gt;"",D159&lt;&gt;"",E159&lt;&gt;"",F159&lt;&gt;"",G159&lt;&gt;"",H159&lt;&gt;""),VLOOKUP(G159,通所リハビリテーション費!$A$55:$B$59,2,0),0)</f>
        <v>0</v>
      </c>
      <c r="J159" s="42">
        <f t="shared" si="30"/>
        <v>0</v>
      </c>
    </row>
    <row r="160" spans="1:10" ht="24.95" customHeight="1" x14ac:dyDescent="0.4">
      <c r="A160" s="110" t="s">
        <v>38</v>
      </c>
      <c r="B160" s="111"/>
      <c r="C160" s="111"/>
      <c r="D160" s="111"/>
      <c r="E160" s="111"/>
      <c r="F160" s="111"/>
      <c r="G160" s="112"/>
      <c r="H160" s="43">
        <f>SUMIF(H155:H159,"&lt;&gt;#N/A")</f>
        <v>0</v>
      </c>
      <c r="I160" s="43">
        <f t="shared" ref="I160:J160" si="31">SUMIF(I155:I159,"&lt;&gt;#N/A")</f>
        <v>0</v>
      </c>
      <c r="J160" s="43">
        <f t="shared" si="31"/>
        <v>0</v>
      </c>
    </row>
    <row r="161" spans="1:10" ht="24.95" customHeight="1" x14ac:dyDescent="0.4">
      <c r="A161" s="26"/>
      <c r="B161" s="26"/>
      <c r="C161" s="26"/>
      <c r="D161" s="26"/>
      <c r="E161" s="26"/>
      <c r="F161" s="26"/>
      <c r="G161" s="26"/>
      <c r="H161" s="27"/>
      <c r="I161" s="27"/>
      <c r="J161" s="27"/>
    </row>
    <row r="162" spans="1:10" ht="24.95" customHeight="1" x14ac:dyDescent="0.4">
      <c r="A162" s="40" t="s">
        <v>44</v>
      </c>
    </row>
    <row r="163" spans="1:10" ht="24.95" customHeight="1" x14ac:dyDescent="0.4">
      <c r="A163" s="53" t="s">
        <v>90</v>
      </c>
    </row>
    <row r="164" spans="1:10" ht="42.95" customHeight="1" x14ac:dyDescent="0.4">
      <c r="A164" s="157" t="s">
        <v>132</v>
      </c>
      <c r="B164" s="28" t="s">
        <v>49</v>
      </c>
      <c r="C164" s="28" t="s">
        <v>51</v>
      </c>
      <c r="D164" s="28" t="s">
        <v>32</v>
      </c>
      <c r="E164" s="41" t="s">
        <v>162</v>
      </c>
      <c r="F164" s="41" t="s">
        <v>163</v>
      </c>
      <c r="G164" s="28" t="s">
        <v>33</v>
      </c>
      <c r="H164" s="41" t="s">
        <v>50</v>
      </c>
      <c r="I164" s="41" t="s">
        <v>35</v>
      </c>
      <c r="J164" s="41" t="s">
        <v>113</v>
      </c>
    </row>
    <row r="165" spans="1:10" ht="24.95" customHeight="1" x14ac:dyDescent="0.4">
      <c r="A165" s="158"/>
      <c r="B165" s="49"/>
      <c r="C165" s="59"/>
      <c r="D165" s="49"/>
      <c r="E165" s="49"/>
      <c r="F165" s="49"/>
      <c r="G165" s="49"/>
      <c r="H165" s="50"/>
      <c r="I165" s="42">
        <f>IF(AND(B165&lt;&gt;"",C165&lt;&gt;"",D165&lt;&gt;"",E165&lt;&gt;"",F165&lt;&gt;"",G165&lt;&gt;"",H165&lt;&gt;""),VLOOKUP(G165,通所リハビリテーション費!$A$62:$B$66,2,0),0)</f>
        <v>0</v>
      </c>
      <c r="J165" s="42">
        <f>(I165*H165)*0.1*10</f>
        <v>0</v>
      </c>
    </row>
    <row r="166" spans="1:10" ht="24.95" customHeight="1" x14ac:dyDescent="0.4">
      <c r="A166" s="158"/>
      <c r="B166" s="49"/>
      <c r="C166" s="59"/>
      <c r="D166" s="49"/>
      <c r="E166" s="49"/>
      <c r="F166" s="49"/>
      <c r="G166" s="49"/>
      <c r="H166" s="50"/>
      <c r="I166" s="42">
        <f>IF(AND(B166&lt;&gt;"",C166&lt;&gt;"",D166&lt;&gt;"",E166&lt;&gt;"",F166&lt;&gt;"",G166&lt;&gt;"",H166&lt;&gt;""),VLOOKUP(G166,通所リハビリテーション費!$A$62:$B$66,2,0),0)</f>
        <v>0</v>
      </c>
      <c r="J166" s="42">
        <f t="shared" ref="J166:J169" si="32">(I166*H166)*0.1*10</f>
        <v>0</v>
      </c>
    </row>
    <row r="167" spans="1:10" ht="24.95" customHeight="1" x14ac:dyDescent="0.4">
      <c r="A167" s="158"/>
      <c r="B167" s="49"/>
      <c r="C167" s="59"/>
      <c r="D167" s="49"/>
      <c r="E167" s="49"/>
      <c r="F167" s="49"/>
      <c r="G167" s="49"/>
      <c r="H167" s="50"/>
      <c r="I167" s="42">
        <f>IF(AND(B167&lt;&gt;"",C167&lt;&gt;"",D167&lt;&gt;"",E167&lt;&gt;"",F167&lt;&gt;"",G167&lt;&gt;"",H167&lt;&gt;""),VLOOKUP(G167,通所リハビリテーション費!$A$62:$B$66,2,0),0)</f>
        <v>0</v>
      </c>
      <c r="J167" s="42">
        <f t="shared" si="32"/>
        <v>0</v>
      </c>
    </row>
    <row r="168" spans="1:10" ht="24.95" customHeight="1" x14ac:dyDescent="0.4">
      <c r="A168" s="158"/>
      <c r="B168" s="49"/>
      <c r="C168" s="59"/>
      <c r="D168" s="49"/>
      <c r="E168" s="49"/>
      <c r="F168" s="49"/>
      <c r="G168" s="49"/>
      <c r="H168" s="50"/>
      <c r="I168" s="42">
        <f>IF(AND(B168&lt;&gt;"",C168&lt;&gt;"",D168&lt;&gt;"",E168&lt;&gt;"",F168&lt;&gt;"",G168&lt;&gt;"",H168&lt;&gt;""),VLOOKUP(G168,通所リハビリテーション費!$A$62:$B$66,2,0),0)</f>
        <v>0</v>
      </c>
      <c r="J168" s="42">
        <f t="shared" si="32"/>
        <v>0</v>
      </c>
    </row>
    <row r="169" spans="1:10" ht="24.95" customHeight="1" x14ac:dyDescent="0.4">
      <c r="A169" s="158"/>
      <c r="B169" s="49"/>
      <c r="C169" s="59"/>
      <c r="D169" s="49"/>
      <c r="E169" s="49"/>
      <c r="F169" s="49"/>
      <c r="G169" s="49"/>
      <c r="H169" s="50"/>
      <c r="I169" s="42">
        <f>IF(AND(B169&lt;&gt;"",C169&lt;&gt;"",D169&lt;&gt;"",E169&lt;&gt;"",F169&lt;&gt;"",G169&lt;&gt;"",H169&lt;&gt;""),VLOOKUP(G169,通所リハビリテーション費!$A$62:$B$66,2,0),0)</f>
        <v>0</v>
      </c>
      <c r="J169" s="42">
        <f t="shared" si="32"/>
        <v>0</v>
      </c>
    </row>
    <row r="170" spans="1:10" ht="24.95" customHeight="1" x14ac:dyDescent="0.4">
      <c r="A170" s="158"/>
      <c r="B170" s="49"/>
      <c r="C170" s="49"/>
      <c r="D170" s="49"/>
      <c r="E170" s="49"/>
      <c r="F170" s="49"/>
      <c r="G170" s="49"/>
      <c r="H170" s="50"/>
      <c r="I170" s="42">
        <f>IF(AND(B170&lt;&gt;"",C170&lt;&gt;"",D170&lt;&gt;"",E170&lt;&gt;"",F170&lt;&gt;"",G170&lt;&gt;"",H170&lt;&gt;""),VLOOKUP(G170,通所リハビリテーション費!$A$62:$B$66,2,0),0)</f>
        <v>0</v>
      </c>
      <c r="J170" s="42">
        <f>(I170*H170)*0.1*10</f>
        <v>0</v>
      </c>
    </row>
    <row r="171" spans="1:10" ht="24.95" customHeight="1" x14ac:dyDescent="0.4">
      <c r="A171" s="158"/>
      <c r="B171" s="49"/>
      <c r="C171" s="49"/>
      <c r="D171" s="49"/>
      <c r="E171" s="49"/>
      <c r="F171" s="49"/>
      <c r="G171" s="49"/>
      <c r="H171" s="50"/>
      <c r="I171" s="42">
        <f>IF(AND(B171&lt;&gt;"",C171&lt;&gt;"",D171&lt;&gt;"",E171&lt;&gt;"",F171&lt;&gt;"",G171&lt;&gt;"",H171&lt;&gt;""),VLOOKUP(G171,通所リハビリテーション費!$A$62:$B$66,2,0),0)</f>
        <v>0</v>
      </c>
      <c r="J171" s="42">
        <f t="shared" ref="J171:J174" si="33">(I171*H171)*0.1*10</f>
        <v>0</v>
      </c>
    </row>
    <row r="172" spans="1:10" ht="24.95" customHeight="1" x14ac:dyDescent="0.4">
      <c r="A172" s="158"/>
      <c r="B172" s="49"/>
      <c r="C172" s="49"/>
      <c r="D172" s="49"/>
      <c r="E172" s="49"/>
      <c r="F172" s="49"/>
      <c r="G172" s="49"/>
      <c r="H172" s="50"/>
      <c r="I172" s="42">
        <f>IF(AND(B172&lt;&gt;"",C172&lt;&gt;"",D172&lt;&gt;"",E172&lt;&gt;"",F172&lt;&gt;"",G172&lt;&gt;"",H172&lt;&gt;""),VLOOKUP(G172,通所リハビリテーション費!$A$62:$B$66,2,0),0)</f>
        <v>0</v>
      </c>
      <c r="J172" s="42">
        <f t="shared" si="33"/>
        <v>0</v>
      </c>
    </row>
    <row r="173" spans="1:10" ht="24.95" customHeight="1" x14ac:dyDescent="0.4">
      <c r="A173" s="158"/>
      <c r="B173" s="49"/>
      <c r="C173" s="49"/>
      <c r="D173" s="49"/>
      <c r="E173" s="49"/>
      <c r="F173" s="49"/>
      <c r="G173" s="49"/>
      <c r="H173" s="50"/>
      <c r="I173" s="42">
        <f>IF(AND(B173&lt;&gt;"",C173&lt;&gt;"",D173&lt;&gt;"",E173&lt;&gt;"",F173&lt;&gt;"",G173&lt;&gt;"",H173&lt;&gt;""),VLOOKUP(G173,通所リハビリテーション費!$A$62:$B$66,2,0),0)</f>
        <v>0</v>
      </c>
      <c r="J173" s="42">
        <f t="shared" si="33"/>
        <v>0</v>
      </c>
    </row>
    <row r="174" spans="1:10" ht="24.95" customHeight="1" x14ac:dyDescent="0.4">
      <c r="A174" s="159"/>
      <c r="B174" s="49"/>
      <c r="C174" s="49"/>
      <c r="D174" s="49"/>
      <c r="E174" s="49"/>
      <c r="F174" s="49"/>
      <c r="G174" s="49"/>
      <c r="H174" s="50"/>
      <c r="I174" s="42">
        <f>IF(AND(B174&lt;&gt;"",C174&lt;&gt;"",D174&lt;&gt;"",E174&lt;&gt;"",F174&lt;&gt;"",G174&lt;&gt;"",H174&lt;&gt;""),VLOOKUP(G174,通所リハビリテーション費!$A$62:$B$66,2,0),0)</f>
        <v>0</v>
      </c>
      <c r="J174" s="42">
        <f t="shared" si="33"/>
        <v>0</v>
      </c>
    </row>
    <row r="175" spans="1:10" ht="24.95" customHeight="1" x14ac:dyDescent="0.4">
      <c r="A175" s="110" t="s">
        <v>38</v>
      </c>
      <c r="B175" s="111"/>
      <c r="C175" s="111"/>
      <c r="D175" s="111"/>
      <c r="E175" s="111"/>
      <c r="F175" s="111"/>
      <c r="G175" s="112"/>
      <c r="H175" s="43">
        <f>SUMIF(H165:H174,"&lt;&gt;#N/A")</f>
        <v>0</v>
      </c>
      <c r="I175" s="43">
        <f t="shared" ref="I175:J175" si="34">SUMIF(I165:I174,"&lt;&gt;#N/A")</f>
        <v>0</v>
      </c>
      <c r="J175" s="43">
        <f t="shared" si="34"/>
        <v>0</v>
      </c>
    </row>
    <row r="176" spans="1:10" ht="24.95" customHeight="1" x14ac:dyDescent="0.4">
      <c r="A176" s="54"/>
      <c r="B176" s="54"/>
      <c r="C176" s="54"/>
      <c r="D176" s="54"/>
      <c r="E176" s="54"/>
      <c r="F176" s="54"/>
      <c r="G176" s="55"/>
      <c r="H176" s="55"/>
      <c r="I176" s="55"/>
    </row>
    <row r="177" spans="1:10" ht="24.95" customHeight="1" x14ac:dyDescent="0.4">
      <c r="A177" s="56" t="s">
        <v>91</v>
      </c>
      <c r="B177" s="54"/>
      <c r="C177" s="54"/>
      <c r="D177" s="54"/>
      <c r="E177" s="54"/>
      <c r="F177" s="54"/>
      <c r="G177" s="55"/>
      <c r="H177" s="55"/>
      <c r="I177" s="55"/>
    </row>
    <row r="178" spans="1:10" ht="42.95" customHeight="1" x14ac:dyDescent="0.4">
      <c r="A178" s="160" t="s">
        <v>132</v>
      </c>
      <c r="B178" s="28" t="s">
        <v>49</v>
      </c>
      <c r="C178" s="28" t="s">
        <v>51</v>
      </c>
      <c r="D178" s="28" t="s">
        <v>32</v>
      </c>
      <c r="E178" s="41" t="s">
        <v>162</v>
      </c>
      <c r="F178" s="41" t="s">
        <v>163</v>
      </c>
      <c r="G178" s="28" t="s">
        <v>33</v>
      </c>
      <c r="H178" s="41" t="s">
        <v>133</v>
      </c>
      <c r="I178" s="41" t="s">
        <v>35</v>
      </c>
      <c r="J178" s="41" t="s">
        <v>113</v>
      </c>
    </row>
    <row r="179" spans="1:10" ht="24.95" customHeight="1" x14ac:dyDescent="0.4">
      <c r="A179" s="160"/>
      <c r="B179" s="49"/>
      <c r="C179" s="59"/>
      <c r="D179" s="49"/>
      <c r="E179" s="49"/>
      <c r="F179" s="49"/>
      <c r="G179" s="49"/>
      <c r="H179" s="50"/>
      <c r="I179" s="42">
        <f>IF(AND(B179&lt;&gt;"",C179&lt;&gt;"",D179&lt;&gt;"",E179&lt;&gt;"",F179&lt;&gt;"",G179&lt;&gt;"",H179&lt;&gt;""),VLOOKUP(G179,通所リハビリテーション費!$A$62:$B$66,2,0),0)</f>
        <v>0</v>
      </c>
      <c r="J179" s="42">
        <f>((I179*H179)*0.1*10)/2</f>
        <v>0</v>
      </c>
    </row>
    <row r="180" spans="1:10" ht="24.95" customHeight="1" x14ac:dyDescent="0.4">
      <c r="A180" s="160"/>
      <c r="B180" s="49"/>
      <c r="C180" s="59"/>
      <c r="D180" s="49"/>
      <c r="E180" s="49"/>
      <c r="F180" s="49"/>
      <c r="G180" s="49"/>
      <c r="H180" s="50"/>
      <c r="I180" s="42">
        <f>IF(AND(B180&lt;&gt;"",C180&lt;&gt;"",D180&lt;&gt;"",E180&lt;&gt;"",F180&lt;&gt;"",G180&lt;&gt;"",H180&lt;&gt;""),VLOOKUP(G180,通所リハビリテーション費!$A$62:$B$66,2,0),0)</f>
        <v>0</v>
      </c>
      <c r="J180" s="42">
        <f t="shared" ref="J180:J183" si="35">((I180*H180)*0.1*10)/2</f>
        <v>0</v>
      </c>
    </row>
    <row r="181" spans="1:10" ht="24.95" customHeight="1" x14ac:dyDescent="0.4">
      <c r="A181" s="160"/>
      <c r="B181" s="49"/>
      <c r="C181" s="59"/>
      <c r="D181" s="49"/>
      <c r="E181" s="49"/>
      <c r="F181" s="49"/>
      <c r="G181" s="49"/>
      <c r="H181" s="50"/>
      <c r="I181" s="42">
        <f>IF(AND(B181&lt;&gt;"",C181&lt;&gt;"",D181&lt;&gt;"",E181&lt;&gt;"",F181&lt;&gt;"",G181&lt;&gt;"",H181&lt;&gt;""),VLOOKUP(G181,通所リハビリテーション費!$A$62:$B$66,2,0),0)</f>
        <v>0</v>
      </c>
      <c r="J181" s="42">
        <f t="shared" si="35"/>
        <v>0</v>
      </c>
    </row>
    <row r="182" spans="1:10" ht="24.95" customHeight="1" x14ac:dyDescent="0.4">
      <c r="A182" s="160"/>
      <c r="B182" s="49"/>
      <c r="C182" s="59"/>
      <c r="D182" s="49"/>
      <c r="E182" s="49"/>
      <c r="F182" s="49"/>
      <c r="G182" s="49"/>
      <c r="H182" s="50"/>
      <c r="I182" s="42">
        <f>IF(AND(B182&lt;&gt;"",C182&lt;&gt;"",D182&lt;&gt;"",E182&lt;&gt;"",F182&lt;&gt;"",G182&lt;&gt;"",H182&lt;&gt;""),VLOOKUP(G182,通所リハビリテーション費!$A$62:$B$66,2,0),0)</f>
        <v>0</v>
      </c>
      <c r="J182" s="42">
        <f t="shared" si="35"/>
        <v>0</v>
      </c>
    </row>
    <row r="183" spans="1:10" ht="24.95" customHeight="1" x14ac:dyDescent="0.4">
      <c r="A183" s="160"/>
      <c r="B183" s="49"/>
      <c r="C183" s="59"/>
      <c r="D183" s="49"/>
      <c r="E183" s="49"/>
      <c r="F183" s="49"/>
      <c r="G183" s="49"/>
      <c r="H183" s="50"/>
      <c r="I183" s="42">
        <f>IF(AND(B183&lt;&gt;"",C183&lt;&gt;"",D183&lt;&gt;"",E183&lt;&gt;"",F183&lt;&gt;"",G183&lt;&gt;"",H183&lt;&gt;""),VLOOKUP(G183,通所リハビリテーション費!$A$62:$B$66,2,0),0)</f>
        <v>0</v>
      </c>
      <c r="J183" s="42">
        <f t="shared" si="35"/>
        <v>0</v>
      </c>
    </row>
    <row r="184" spans="1:10" ht="24.95" customHeight="1" x14ac:dyDescent="0.4">
      <c r="A184" s="110" t="s">
        <v>38</v>
      </c>
      <c r="B184" s="111"/>
      <c r="C184" s="111"/>
      <c r="D184" s="111"/>
      <c r="E184" s="111"/>
      <c r="F184" s="111"/>
      <c r="G184" s="112"/>
      <c r="H184" s="43">
        <f>SUMIF(H179:H183,"&lt;&gt;#N/A")</f>
        <v>0</v>
      </c>
      <c r="I184" s="43">
        <f t="shared" ref="I184:J184" si="36">SUMIF(I179:I183,"&lt;&gt;#N/A")</f>
        <v>0</v>
      </c>
      <c r="J184" s="43">
        <f t="shared" si="36"/>
        <v>0</v>
      </c>
    </row>
    <row r="186" spans="1:10" ht="24.95" customHeight="1" x14ac:dyDescent="0.4">
      <c r="A186" s="40" t="s">
        <v>45</v>
      </c>
    </row>
    <row r="187" spans="1:10" ht="28.5" x14ac:dyDescent="0.4">
      <c r="A187" s="153" t="s">
        <v>46</v>
      </c>
      <c r="B187" s="153"/>
      <c r="C187" s="46" t="s">
        <v>47</v>
      </c>
      <c r="D187" s="46" t="s">
        <v>50</v>
      </c>
      <c r="E187" s="46" t="s">
        <v>113</v>
      </c>
    </row>
    <row r="188" spans="1:10" ht="24.95" customHeight="1" x14ac:dyDescent="0.4">
      <c r="A188" s="152">
        <f>COUNTA(D21:D30,D35:D39,D45:D54,D59:D63,D69:D78,D83:D87,D93:D102,D107:D111,D117:D126,D131:D135,D141:D150,D155:D159,D165:D174,D179:D183)</f>
        <v>0</v>
      </c>
      <c r="B188" s="152"/>
      <c r="C188" s="47">
        <f>COUNTA(C21:C30,C35:C39,C45:C54,C59:C63,C69:C78,C83:C87,C93:C102,C107:C111,C117:C126,C131:C135,C141:C150,C155:C159,C165:C174,C179:C183)</f>
        <v>0</v>
      </c>
      <c r="D188" s="48">
        <f>SUM(H31,H40,H55,H64,H79,H88,H103,H112,H127,H136,H151,H160,H175,H184)</f>
        <v>0</v>
      </c>
      <c r="E188" s="48">
        <f>SUM(J31,J40,J55,J64,J79,J88,J103,J112,J127,J136,J151,J160,J175,J184)</f>
        <v>0</v>
      </c>
    </row>
    <row r="192" spans="1:10" ht="18" customHeight="1" x14ac:dyDescent="0.4">
      <c r="H192" s="58"/>
      <c r="I192" s="58"/>
      <c r="J192" s="58"/>
    </row>
    <row r="194" ht="42.95" customHeight="1" x14ac:dyDescent="0.4"/>
    <row r="201" ht="18" customHeight="1" x14ac:dyDescent="0.4"/>
    <row r="203" ht="42.95" customHeight="1" x14ac:dyDescent="0.4"/>
    <row r="212" ht="42.95" customHeight="1" x14ac:dyDescent="0.4"/>
    <row r="224" ht="18" customHeight="1" x14ac:dyDescent="0.4"/>
    <row r="226" ht="42.95" customHeight="1" x14ac:dyDescent="0.4"/>
    <row r="233" ht="18" customHeight="1" x14ac:dyDescent="0.4"/>
    <row r="235" ht="42.95" customHeight="1" x14ac:dyDescent="0.4"/>
    <row r="242" ht="18" customHeight="1" x14ac:dyDescent="0.4"/>
    <row r="244" ht="36" customHeight="1" x14ac:dyDescent="0.4"/>
  </sheetData>
  <sheetProtection sheet="1" objects="1" scenarios="1"/>
  <mergeCells count="50">
    <mergeCell ref="A160:G160"/>
    <mergeCell ref="A175:G175"/>
    <mergeCell ref="H1:J1"/>
    <mergeCell ref="A34:A39"/>
    <mergeCell ref="A116:A126"/>
    <mergeCell ref="A130:A135"/>
    <mergeCell ref="A44:A54"/>
    <mergeCell ref="A58:A63"/>
    <mergeCell ref="A68:A78"/>
    <mergeCell ref="A82:A87"/>
    <mergeCell ref="A4:J4"/>
    <mergeCell ref="C7:I7"/>
    <mergeCell ref="C8:I8"/>
    <mergeCell ref="C9:I9"/>
    <mergeCell ref="C10:I10"/>
    <mergeCell ref="A8:B8"/>
    <mergeCell ref="A9:B9"/>
    <mergeCell ref="A10:B10"/>
    <mergeCell ref="A11:B11"/>
    <mergeCell ref="A7:B7"/>
    <mergeCell ref="A154:A159"/>
    <mergeCell ref="A12:B12"/>
    <mergeCell ref="A13:B13"/>
    <mergeCell ref="A140:A150"/>
    <mergeCell ref="A14:B14"/>
    <mergeCell ref="A15:B15"/>
    <mergeCell ref="A92:A102"/>
    <mergeCell ref="A106:A111"/>
    <mergeCell ref="A20:A30"/>
    <mergeCell ref="C11:I11"/>
    <mergeCell ref="C12:I12"/>
    <mergeCell ref="C15:I15"/>
    <mergeCell ref="C14:I14"/>
    <mergeCell ref="C13:I13"/>
    <mergeCell ref="A188:B188"/>
    <mergeCell ref="A187:B187"/>
    <mergeCell ref="A31:G31"/>
    <mergeCell ref="A40:G40"/>
    <mergeCell ref="A55:G55"/>
    <mergeCell ref="A64:G64"/>
    <mergeCell ref="A79:G79"/>
    <mergeCell ref="A88:G88"/>
    <mergeCell ref="A103:G103"/>
    <mergeCell ref="A112:G112"/>
    <mergeCell ref="A127:G127"/>
    <mergeCell ref="A136:G136"/>
    <mergeCell ref="A184:G184"/>
    <mergeCell ref="A164:A174"/>
    <mergeCell ref="A178:A183"/>
    <mergeCell ref="A151:G151"/>
  </mergeCells>
  <phoneticPr fontId="3"/>
  <printOptions horizontalCentered="1"/>
  <pageMargins left="0.70866141732283472" right="0.70866141732283472" top="0.74803149606299213" bottom="0.74803149606299213" header="0.31496062992125984" footer="0.31496062992125984"/>
  <pageSetup paperSize="9" scale="62" orientation="portrait" r:id="rId1"/>
  <rowBreaks count="7" manualBreakCount="7">
    <brk id="40" max="9" man="1"/>
    <brk id="64" max="9" man="1"/>
    <brk id="88" max="9" man="1"/>
    <brk id="112" max="9" man="1"/>
    <brk id="136" max="9" man="1"/>
    <brk id="160" max="9" man="1"/>
    <brk id="184"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9C7A4A8-502A-4F7D-A242-30622F712C4B}">
          <x14:formula1>
            <xm:f>通所リハビリテーション費!$C$2:$C$7</xm:f>
          </x14:formula1>
          <xm:sqref>G165:G174 G21:G30 G45:G54 G69:G78 G93:G102 G117:G126 G141:G150 G59:G63 G83:G87 G107:G111 G131:G135 G155:G159 G179:G183 G35:G39</xm:sqref>
        </x14:dataValidation>
        <x14:dataValidation type="list" allowBlank="1" showInputMessage="1" showErrorMessage="1" xr:uid="{CC38BF1B-7552-474C-B244-77B5BB78A4C8}">
          <x14:formula1>
            <xm:f>対象地域一覧!$A$2:$A$24</xm:f>
          </x14:formula1>
          <xm:sqref>D165:D174 D35:D39 D179:D183 D155:D159 D131:D135 D107:D111 D83:D87 D59:D63 D141:D150 D117:D126 D93:D102 D69:D78 D45:D54 D21:D30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C9817-7C9C-4404-8E76-4D659C5B49DA}">
  <sheetPr>
    <tabColor theme="7" tint="0.59999389629810485"/>
  </sheetPr>
  <dimension ref="A1:U244"/>
  <sheetViews>
    <sheetView view="pageBreakPreview" topLeftCell="A10" zoomScale="85" zoomScaleNormal="100" zoomScaleSheetLayoutView="85" workbookViewId="0">
      <selection activeCell="B21" sqref="B21:H21"/>
    </sheetView>
  </sheetViews>
  <sheetFormatPr defaultColWidth="8.75" defaultRowHeight="24.95" customHeight="1" x14ac:dyDescent="0.4"/>
  <cols>
    <col min="1" max="1" width="6.75" style="32" customWidth="1"/>
    <col min="2" max="2" width="14.625" style="32" bestFit="1" customWidth="1"/>
    <col min="3" max="3" width="14.25" style="32" bestFit="1" customWidth="1"/>
    <col min="4" max="4" width="9.875" style="32" bestFit="1" customWidth="1"/>
    <col min="5" max="6" width="16.375" style="32" bestFit="1" customWidth="1"/>
    <col min="7" max="7" width="11.125" style="32" bestFit="1" customWidth="1"/>
    <col min="8" max="9" width="12.125" style="32" bestFit="1" customWidth="1"/>
    <col min="10" max="10" width="12" style="32" bestFit="1" customWidth="1"/>
    <col min="11" max="16" width="8.75" style="32"/>
    <col min="17" max="18" width="8.75" style="33"/>
    <col min="19" max="19" width="9" style="33" bestFit="1" customWidth="1"/>
    <col min="20" max="16384" width="8.75" style="32"/>
  </cols>
  <sheetData>
    <row r="1" spans="1:19" ht="24.95" customHeight="1" x14ac:dyDescent="0.4">
      <c r="A1" s="32" t="s">
        <v>125</v>
      </c>
      <c r="H1" s="109" t="s">
        <v>25</v>
      </c>
      <c r="I1" s="109"/>
      <c r="J1" s="109"/>
    </row>
    <row r="2" spans="1:19" ht="24.95" customHeight="1" x14ac:dyDescent="0.4">
      <c r="A2" s="34" t="s">
        <v>208</v>
      </c>
      <c r="Q2" s="35"/>
      <c r="R2" s="36" t="s">
        <v>79</v>
      </c>
      <c r="S2" s="36" t="s">
        <v>80</v>
      </c>
    </row>
    <row r="3" spans="1:19" ht="24.95" customHeight="1" x14ac:dyDescent="0.4">
      <c r="Q3" s="35" t="str">
        <f>'(附表2)実施状況報告（４月）'!Q3</f>
        <v>広面</v>
      </c>
      <c r="R3" s="35">
        <f t="shared" ref="R3:R45" si="0">COUNTIF($D$21:$D$30,Q3)+COUNTIF($D$35:$D$39,Q3)+COUNTIF($D$45:$D$54,Q3)+COUNTIF($D$59:$D$63,Q3)+COUNTIF($D$69:$D$78,Q3)+COUNTIF($D$83:$D$87,Q3)+COUNTIF($D$93:$D$102,Q3)+COUNTIF($D$107:$D$111,Q3)+COUNTIF($D$117:$D$126,Q3)+COUNTIF($D$131:$D$135,Q3)+COUNTIF($D$141:$D$150,Q3)+COUNTIF($D$155:$D$159,Q3)+COUNTIF($D$165:$D$174,Q3)+COUNTIF($D$179:$D$183,Q3)</f>
        <v>0</v>
      </c>
      <c r="S3" s="35">
        <f t="shared" ref="S3:S45" si="1">SUMIF($D$21:$D$30,Q3,$H$21:$H$30)+SUMIF($D$35:$D$39,Q3,$H$35:$H$39)+SUMIF($D$45:$D$54,Q3,$H$45:$H$54)+SUMIF($D$59:$D$63,Q3,$H$59:$H$63)+SUMIF($D$69:$D$78,Q3,$H$69:$H$78)+SUMIF($D$83:$D$87,Q3,$H$83:$H$87)+SUMIF($D$93:$D$102,Q3,$H$93:$H$102)+SUMIF($D$107:$D$111,Q3,$H$107:$H$111)+SUMIF($D$117:$D$126,Q3,$H$117:$H$126)+SUMIF($D$131:$D$135,Q3,$H$131:$H$135)+SUMIF($D$141:$D$150,Q3,$H$141:$H$150)+SUMIF($D$155:$D$159,Q3,$H$155:$H$159)+SUMIF($D$165:$D$174,Q3,$H$165:$H$174)+SUMIF($D$179:$D$183,Q3,$H$179:$H$183)</f>
        <v>0</v>
      </c>
    </row>
    <row r="4" spans="1:19" ht="24.95" customHeight="1" x14ac:dyDescent="0.4">
      <c r="A4" s="168" t="s">
        <v>151</v>
      </c>
      <c r="B4" s="168"/>
      <c r="C4" s="168"/>
      <c r="D4" s="168"/>
      <c r="E4" s="168"/>
      <c r="F4" s="168"/>
      <c r="G4" s="168"/>
      <c r="H4" s="168"/>
      <c r="I4" s="168"/>
      <c r="J4" s="168"/>
      <c r="Q4" s="35" t="str">
        <f>'(附表2)実施状況報告（４月）'!Q4</f>
        <v>上加茂</v>
      </c>
      <c r="R4" s="35">
        <f t="shared" si="0"/>
        <v>0</v>
      </c>
      <c r="S4" s="35">
        <f t="shared" si="1"/>
        <v>0</v>
      </c>
    </row>
    <row r="5" spans="1:19" ht="24.95" customHeight="1" x14ac:dyDescent="0.4">
      <c r="Q5" s="35" t="str">
        <f>'(附表2)実施状況報告（４月）'!Q5</f>
        <v>下加茂</v>
      </c>
      <c r="R5" s="35">
        <f t="shared" si="0"/>
        <v>0</v>
      </c>
      <c r="S5" s="35">
        <f t="shared" si="1"/>
        <v>0</v>
      </c>
    </row>
    <row r="6" spans="1:19" ht="24.95" customHeight="1" x14ac:dyDescent="0.4">
      <c r="A6" s="52" t="s">
        <v>26</v>
      </c>
      <c r="Q6" s="35" t="str">
        <f>'(附表2)実施状況報告（４月）'!Q6</f>
        <v>美原</v>
      </c>
      <c r="R6" s="35">
        <f t="shared" si="0"/>
        <v>0</v>
      </c>
      <c r="S6" s="35">
        <f t="shared" si="1"/>
        <v>0</v>
      </c>
    </row>
    <row r="7" spans="1:19" ht="24.95" customHeight="1" x14ac:dyDescent="0.4">
      <c r="A7" s="64" t="s">
        <v>81</v>
      </c>
      <c r="B7" s="64"/>
      <c r="C7" s="77" t="str">
        <f>IF(基本情報入力シート!V8="","",基本情報入力シート!V8)</f>
        <v/>
      </c>
      <c r="D7" s="78"/>
      <c r="E7" s="78"/>
      <c r="F7" s="78"/>
      <c r="G7" s="78"/>
      <c r="H7" s="78"/>
      <c r="I7" s="79"/>
      <c r="Q7" s="35" t="str">
        <f>'(附表2)実施状況報告（４月）'!Q7</f>
        <v>加茂市場</v>
      </c>
      <c r="R7" s="35">
        <f t="shared" si="0"/>
        <v>0</v>
      </c>
      <c r="S7" s="35">
        <f t="shared" si="1"/>
        <v>0</v>
      </c>
    </row>
    <row r="8" spans="1:19" ht="24.95" customHeight="1" x14ac:dyDescent="0.4">
      <c r="A8" s="64" t="s">
        <v>19</v>
      </c>
      <c r="B8" s="64"/>
      <c r="C8" s="77" t="str">
        <f>IF(基本情報入力シート!V19="","",基本情報入力シート!V19)</f>
        <v/>
      </c>
      <c r="D8" s="78"/>
      <c r="E8" s="78"/>
      <c r="F8" s="78"/>
      <c r="G8" s="78"/>
      <c r="H8" s="78"/>
      <c r="I8" s="79"/>
      <c r="Q8" s="35" t="str">
        <f>'(附表2)実施状況報告（４月）'!Q8</f>
        <v>高谷</v>
      </c>
      <c r="R8" s="35">
        <f t="shared" si="0"/>
        <v>0</v>
      </c>
      <c r="S8" s="35">
        <f t="shared" si="1"/>
        <v>0</v>
      </c>
    </row>
    <row r="9" spans="1:19" ht="24.95" customHeight="1" x14ac:dyDescent="0.4">
      <c r="A9" s="64" t="s">
        <v>20</v>
      </c>
      <c r="B9" s="64"/>
      <c r="C9" s="77" t="str">
        <f>IF(基本情報入力シート!V20="","",基本情報入力シート!V20)</f>
        <v/>
      </c>
      <c r="D9" s="78"/>
      <c r="E9" s="78"/>
      <c r="F9" s="78"/>
      <c r="G9" s="78"/>
      <c r="H9" s="78"/>
      <c r="I9" s="79"/>
      <c r="Q9" s="35" t="str">
        <f>'(附表2)実施状況報告（４月）'!Q9</f>
        <v>平岡</v>
      </c>
      <c r="R9" s="35">
        <f t="shared" si="0"/>
        <v>0</v>
      </c>
      <c r="S9" s="35">
        <f t="shared" si="1"/>
        <v>0</v>
      </c>
    </row>
    <row r="10" spans="1:19" ht="24.95" customHeight="1" x14ac:dyDescent="0.4">
      <c r="A10" s="64" t="s">
        <v>21</v>
      </c>
      <c r="B10" s="64"/>
      <c r="C10" s="77" t="str">
        <f>IF(基本情報入力シート!V21="","",基本情報入力シート!V21)</f>
        <v>通所リハビリテーション</v>
      </c>
      <c r="D10" s="78"/>
      <c r="E10" s="78"/>
      <c r="F10" s="78"/>
      <c r="G10" s="78"/>
      <c r="H10" s="78"/>
      <c r="I10" s="79"/>
      <c r="Q10" s="35" t="str">
        <f>'(附表2)実施状況報告（４月）'!Q10</f>
        <v>上野</v>
      </c>
      <c r="R10" s="35">
        <f t="shared" si="0"/>
        <v>0</v>
      </c>
      <c r="S10" s="35">
        <f t="shared" si="1"/>
        <v>0</v>
      </c>
    </row>
    <row r="11" spans="1:19" ht="24.95" customHeight="1" x14ac:dyDescent="0.4">
      <c r="A11" s="64" t="s">
        <v>108</v>
      </c>
      <c r="B11" s="64"/>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Q11" s="35" t="str">
        <f>'(附表2)実施状況報告（４月）'!Q11</f>
        <v>竹部</v>
      </c>
      <c r="R11" s="35">
        <f t="shared" si="0"/>
        <v>0</v>
      </c>
      <c r="S11" s="35">
        <f t="shared" si="1"/>
        <v>0</v>
      </c>
    </row>
    <row r="12" spans="1:19" ht="24.75" customHeight="1" x14ac:dyDescent="0.4">
      <c r="A12" s="64" t="s">
        <v>27</v>
      </c>
      <c r="B12" s="64"/>
      <c r="C12" s="77" t="s">
        <v>28</v>
      </c>
      <c r="D12" s="78"/>
      <c r="E12" s="78"/>
      <c r="F12" s="78"/>
      <c r="G12" s="78"/>
      <c r="H12" s="78"/>
      <c r="I12" s="79"/>
      <c r="Q12" s="35" t="str">
        <f>'(附表2)実施状況報告（４月）'!Q12</f>
        <v>上田東</v>
      </c>
      <c r="R12" s="35">
        <f t="shared" si="0"/>
        <v>0</v>
      </c>
      <c r="S12" s="35">
        <f t="shared" si="1"/>
        <v>0</v>
      </c>
    </row>
    <row r="13" spans="1:19" ht="36" customHeight="1" x14ac:dyDescent="0.4">
      <c r="A13" s="114"/>
      <c r="B13" s="114"/>
      <c r="C13" s="114"/>
      <c r="D13" s="114"/>
      <c r="E13" s="114"/>
      <c r="F13" s="114"/>
      <c r="G13" s="114"/>
      <c r="H13" s="114"/>
      <c r="I13" s="114"/>
      <c r="J13" s="63"/>
      <c r="Q13" s="35" t="str">
        <f>'(附表2)実施状況報告（４月）'!Q13</f>
        <v>細田</v>
      </c>
      <c r="R13" s="35">
        <f t="shared" si="0"/>
        <v>0</v>
      </c>
      <c r="S13" s="35">
        <f t="shared" si="1"/>
        <v>0</v>
      </c>
    </row>
    <row r="14" spans="1:19" ht="36" customHeight="1" x14ac:dyDescent="0.4">
      <c r="A14" s="164"/>
      <c r="B14" s="164"/>
      <c r="C14" s="115"/>
      <c r="D14" s="115"/>
      <c r="E14" s="115"/>
      <c r="F14" s="115"/>
      <c r="G14" s="115"/>
      <c r="H14" s="115"/>
      <c r="I14" s="115"/>
      <c r="J14" s="63"/>
      <c r="Q14" s="35" t="str">
        <f>'(附表2)実施状況報告（４月）'!Q14</f>
        <v>三納谷</v>
      </c>
      <c r="R14" s="35">
        <f t="shared" si="0"/>
        <v>0</v>
      </c>
      <c r="S14" s="35">
        <f t="shared" si="1"/>
        <v>0</v>
      </c>
    </row>
    <row r="15" spans="1:19" ht="36" customHeight="1" x14ac:dyDescent="0.4">
      <c r="A15" s="164"/>
      <c r="B15" s="164"/>
      <c r="C15" s="115"/>
      <c r="D15" s="115"/>
      <c r="E15" s="115"/>
      <c r="F15" s="115"/>
      <c r="G15" s="115"/>
      <c r="H15" s="115"/>
      <c r="I15" s="115"/>
      <c r="J15" s="63"/>
      <c r="Q15" s="35" t="str">
        <f>'(附表2)実施状況報告（４月）'!Q15</f>
        <v>上田西</v>
      </c>
      <c r="R15" s="35">
        <f t="shared" si="0"/>
        <v>0</v>
      </c>
      <c r="S15" s="35">
        <f t="shared" si="1"/>
        <v>0</v>
      </c>
    </row>
    <row r="16" spans="1:19" ht="18" customHeight="1" x14ac:dyDescent="0.4">
      <c r="Q16" s="35" t="str">
        <f>'(附表2)実施状況報告（４月）'!Q16</f>
        <v>円城</v>
      </c>
      <c r="R16" s="35">
        <f t="shared" si="0"/>
        <v>0</v>
      </c>
      <c r="S16" s="35">
        <f t="shared" si="1"/>
        <v>0</v>
      </c>
    </row>
    <row r="17" spans="1:19" ht="24.95" customHeight="1" x14ac:dyDescent="0.4">
      <c r="A17" s="40" t="s">
        <v>89</v>
      </c>
      <c r="Q17" s="35" t="str">
        <f>'(附表2)実施状況報告（４月）'!Q17</f>
        <v>案田</v>
      </c>
      <c r="R17" s="35">
        <f t="shared" si="0"/>
        <v>0</v>
      </c>
      <c r="S17" s="35">
        <f t="shared" si="1"/>
        <v>0</v>
      </c>
    </row>
    <row r="18" spans="1:19" ht="24.95" customHeight="1" x14ac:dyDescent="0.4">
      <c r="A18" s="40" t="s">
        <v>60</v>
      </c>
      <c r="Q18" s="35" t="str">
        <f>'(附表2)実施状況報告（４月）'!Q18</f>
        <v>高富</v>
      </c>
      <c r="R18" s="35">
        <f t="shared" si="0"/>
        <v>0</v>
      </c>
      <c r="S18" s="35">
        <f t="shared" si="1"/>
        <v>0</v>
      </c>
    </row>
    <row r="19" spans="1:19" ht="24.95" customHeight="1" x14ac:dyDescent="0.4">
      <c r="A19" s="53" t="s">
        <v>90</v>
      </c>
      <c r="Q19" s="35" t="str">
        <f>'(附表2)実施状況報告（４月）'!Q19</f>
        <v>神瀬</v>
      </c>
      <c r="R19" s="35">
        <f t="shared" si="0"/>
        <v>0</v>
      </c>
      <c r="S19" s="35">
        <f t="shared" si="1"/>
        <v>0</v>
      </c>
    </row>
    <row r="20" spans="1:19" ht="42.95" customHeight="1" x14ac:dyDescent="0.4">
      <c r="A20" s="165" t="s">
        <v>126</v>
      </c>
      <c r="B20" s="28" t="s">
        <v>49</v>
      </c>
      <c r="C20" s="28" t="s">
        <v>51</v>
      </c>
      <c r="D20" s="28" t="s">
        <v>32</v>
      </c>
      <c r="E20" s="41" t="s">
        <v>162</v>
      </c>
      <c r="F20" s="41" t="s">
        <v>163</v>
      </c>
      <c r="G20" s="28" t="s">
        <v>33</v>
      </c>
      <c r="H20" s="41" t="s">
        <v>50</v>
      </c>
      <c r="I20" s="41" t="s">
        <v>35</v>
      </c>
      <c r="J20" s="41" t="s">
        <v>113</v>
      </c>
      <c r="Q20" s="35" t="str">
        <f>'(附表2)実施状況報告（４月）'!Q20</f>
        <v>小森</v>
      </c>
      <c r="R20" s="35">
        <f t="shared" si="0"/>
        <v>0</v>
      </c>
      <c r="S20" s="35">
        <f t="shared" si="1"/>
        <v>0</v>
      </c>
    </row>
    <row r="21" spans="1:19" ht="24.95" customHeight="1" x14ac:dyDescent="0.4">
      <c r="A21" s="166"/>
      <c r="B21" s="49"/>
      <c r="C21" s="59"/>
      <c r="D21" s="49"/>
      <c r="E21" s="49"/>
      <c r="F21" s="49"/>
      <c r="G21" s="49"/>
      <c r="H21" s="50"/>
      <c r="I21" s="42">
        <f>IF(AND(B21&lt;&gt;"",C21&lt;&gt;"",D21&lt;&gt;"",E21&lt;&gt;"",F21&lt;&gt;"",G21&lt;&gt;"",H21&lt;&gt;""),VLOOKUP(G21,通所リハビリテーション費!$A$20:$B$24,2,0),0)</f>
        <v>0</v>
      </c>
      <c r="J21" s="42">
        <f>(I21*H21)*0.1*10</f>
        <v>0</v>
      </c>
      <c r="Q21" s="35" t="str">
        <f>'(附表2)実施状況報告（４月）'!Q21</f>
        <v>尾原</v>
      </c>
      <c r="R21" s="35">
        <f t="shared" si="0"/>
        <v>0</v>
      </c>
      <c r="S21" s="35">
        <f t="shared" si="1"/>
        <v>0</v>
      </c>
    </row>
    <row r="22" spans="1:19" ht="24.95" customHeight="1" x14ac:dyDescent="0.4">
      <c r="A22" s="166"/>
      <c r="B22" s="49"/>
      <c r="C22" s="59"/>
      <c r="D22" s="49"/>
      <c r="E22" s="49"/>
      <c r="F22" s="49"/>
      <c r="G22" s="49"/>
      <c r="H22" s="50"/>
      <c r="I22" s="42">
        <f>IF(AND(B22&lt;&gt;"",C22&lt;&gt;"",D22&lt;&gt;"",E22&lt;&gt;"",F22&lt;&gt;"",G22&lt;&gt;"",H22&lt;&gt;""),VLOOKUP(G22,通所リハビリテーション費!$A$20:$B$24,2,0),0)</f>
        <v>0</v>
      </c>
      <c r="J22" s="42">
        <f t="shared" ref="J22:J25" si="2">(I22*H22)*0.1*10</f>
        <v>0</v>
      </c>
      <c r="Q22" s="35" t="str">
        <f>'(附表2)実施状況報告（４月）'!Q22</f>
        <v>笹目</v>
      </c>
      <c r="R22" s="35">
        <f t="shared" si="0"/>
        <v>0</v>
      </c>
      <c r="S22" s="35">
        <f t="shared" si="1"/>
        <v>0</v>
      </c>
    </row>
    <row r="23" spans="1:19" ht="24.95" customHeight="1" x14ac:dyDescent="0.4">
      <c r="A23" s="166"/>
      <c r="B23" s="49"/>
      <c r="C23" s="59"/>
      <c r="D23" s="49"/>
      <c r="E23" s="49"/>
      <c r="F23" s="49"/>
      <c r="G23" s="49"/>
      <c r="H23" s="50"/>
      <c r="I23" s="42">
        <f>IF(AND(B23&lt;&gt;"",C23&lt;&gt;"",D23&lt;&gt;"",E23&lt;&gt;"",F23&lt;&gt;"",G23&lt;&gt;"",H23&lt;&gt;""),VLOOKUP(G23,通所リハビリテーション費!$A$20:$B$24,2,0),0)</f>
        <v>0</v>
      </c>
      <c r="J23" s="42">
        <f t="shared" si="2"/>
        <v>0</v>
      </c>
      <c r="Q23" s="35" t="str">
        <f>'(附表2)実施状況報告（４月）'!Q23</f>
        <v>福沢</v>
      </c>
      <c r="R23" s="35">
        <f t="shared" si="0"/>
        <v>0</v>
      </c>
      <c r="S23" s="35">
        <f t="shared" si="1"/>
        <v>0</v>
      </c>
    </row>
    <row r="24" spans="1:19" ht="24.95" customHeight="1" x14ac:dyDescent="0.4">
      <c r="A24" s="166"/>
      <c r="B24" s="49"/>
      <c r="C24" s="59"/>
      <c r="D24" s="49"/>
      <c r="E24" s="49"/>
      <c r="F24" s="49"/>
      <c r="G24" s="49"/>
      <c r="H24" s="50"/>
      <c r="I24" s="42">
        <f>IF(AND(B24&lt;&gt;"",C24&lt;&gt;"",D24&lt;&gt;"",E24&lt;&gt;"",F24&lt;&gt;"",G24&lt;&gt;"",H24&lt;&gt;""),VLOOKUP(G24,通所リハビリテーション費!$A$20:$B$24,2,0),0)</f>
        <v>0</v>
      </c>
      <c r="J24" s="42">
        <f t="shared" si="2"/>
        <v>0</v>
      </c>
      <c r="Q24" s="35" t="str">
        <f>'(附表2)実施状況報告（４月）'!Q24</f>
        <v>溝部</v>
      </c>
      <c r="R24" s="35">
        <f t="shared" si="0"/>
        <v>0</v>
      </c>
      <c r="S24" s="35">
        <f t="shared" si="1"/>
        <v>0</v>
      </c>
    </row>
    <row r="25" spans="1:19" ht="24.95" customHeight="1" x14ac:dyDescent="0.4">
      <c r="A25" s="166"/>
      <c r="B25" s="49"/>
      <c r="C25" s="59"/>
      <c r="D25" s="49"/>
      <c r="E25" s="49"/>
      <c r="F25" s="49"/>
      <c r="G25" s="49"/>
      <c r="H25" s="50"/>
      <c r="I25" s="42">
        <f>IF(AND(B25&lt;&gt;"",C25&lt;&gt;"",D25&lt;&gt;"",E25&lt;&gt;"",F25&lt;&gt;"",G25&lt;&gt;"",H25&lt;&gt;""),VLOOKUP(G25,通所リハビリテーション費!$A$20:$B$24,2,0),0)</f>
        <v>0</v>
      </c>
      <c r="J25" s="42">
        <f t="shared" si="2"/>
        <v>0</v>
      </c>
      <c r="Q25" s="35"/>
      <c r="R25" s="35">
        <f t="shared" si="0"/>
        <v>0</v>
      </c>
      <c r="S25" s="35">
        <f t="shared" si="1"/>
        <v>0</v>
      </c>
    </row>
    <row r="26" spans="1:19" ht="24.95" customHeight="1" x14ac:dyDescent="0.4">
      <c r="A26" s="166"/>
      <c r="B26" s="49"/>
      <c r="C26" s="49"/>
      <c r="D26" s="49"/>
      <c r="E26" s="49"/>
      <c r="F26" s="49"/>
      <c r="G26" s="49"/>
      <c r="H26" s="50"/>
      <c r="I26" s="42">
        <f>IF(AND(B26&lt;&gt;"",C26&lt;&gt;"",D26&lt;&gt;"",E26&lt;&gt;"",F26&lt;&gt;"",G26&lt;&gt;"",H26&lt;&gt;""),VLOOKUP(G26,通所リハビリテーション費!$A$20:$B$24,2,0),0)</f>
        <v>0</v>
      </c>
      <c r="J26" s="42">
        <f>(I26*H26)*0.1*10</f>
        <v>0</v>
      </c>
      <c r="Q26" s="35"/>
      <c r="R26" s="35">
        <f t="shared" si="0"/>
        <v>0</v>
      </c>
      <c r="S26" s="35">
        <f t="shared" si="1"/>
        <v>0</v>
      </c>
    </row>
    <row r="27" spans="1:19" ht="24.95" customHeight="1" x14ac:dyDescent="0.4">
      <c r="A27" s="166"/>
      <c r="B27" s="49"/>
      <c r="C27" s="49"/>
      <c r="D27" s="49"/>
      <c r="E27" s="49"/>
      <c r="F27" s="49"/>
      <c r="G27" s="49"/>
      <c r="H27" s="50"/>
      <c r="I27" s="42">
        <f>IF(AND(B27&lt;&gt;"",C27&lt;&gt;"",D27&lt;&gt;"",E27&lt;&gt;"",F27&lt;&gt;"",G27&lt;&gt;"",H27&lt;&gt;""),VLOOKUP(G27,通所リハビリテーション費!$A$20:$B$24,2,0),0)</f>
        <v>0</v>
      </c>
      <c r="J27" s="42">
        <f t="shared" ref="J27:J30" si="3">(I27*H27)*0.1*10</f>
        <v>0</v>
      </c>
      <c r="Q27" s="35"/>
      <c r="R27" s="35">
        <f t="shared" si="0"/>
        <v>0</v>
      </c>
      <c r="S27" s="35">
        <f t="shared" si="1"/>
        <v>0</v>
      </c>
    </row>
    <row r="28" spans="1:19" ht="24.95" customHeight="1" x14ac:dyDescent="0.4">
      <c r="A28" s="166"/>
      <c r="B28" s="49"/>
      <c r="C28" s="49"/>
      <c r="D28" s="49"/>
      <c r="E28" s="49"/>
      <c r="F28" s="49"/>
      <c r="G28" s="49"/>
      <c r="H28" s="50"/>
      <c r="I28" s="42">
        <f>IF(AND(B28&lt;&gt;"",C28&lt;&gt;"",D28&lt;&gt;"",E28&lt;&gt;"",F28&lt;&gt;"",G28&lt;&gt;"",H28&lt;&gt;""),VLOOKUP(G28,通所リハビリテーション費!$A$20:$B$24,2,0),0)</f>
        <v>0</v>
      </c>
      <c r="J28" s="42">
        <f t="shared" si="3"/>
        <v>0</v>
      </c>
      <c r="Q28" s="35"/>
      <c r="R28" s="35">
        <f t="shared" si="0"/>
        <v>0</v>
      </c>
      <c r="S28" s="35">
        <f t="shared" si="1"/>
        <v>0</v>
      </c>
    </row>
    <row r="29" spans="1:19" ht="24.95" customHeight="1" x14ac:dyDescent="0.4">
      <c r="A29" s="166"/>
      <c r="B29" s="49"/>
      <c r="C29" s="49"/>
      <c r="D29" s="49"/>
      <c r="E29" s="49"/>
      <c r="F29" s="49"/>
      <c r="G29" s="49"/>
      <c r="H29" s="50"/>
      <c r="I29" s="42">
        <f>IF(AND(B29&lt;&gt;"",C29&lt;&gt;"",D29&lt;&gt;"",E29&lt;&gt;"",F29&lt;&gt;"",G29&lt;&gt;"",H29&lt;&gt;""),VLOOKUP(G29,通所リハビリテーション費!$A$20:$B$24,2,0),0)</f>
        <v>0</v>
      </c>
      <c r="J29" s="42">
        <f t="shared" si="3"/>
        <v>0</v>
      </c>
      <c r="Q29" s="35"/>
      <c r="R29" s="35">
        <f t="shared" si="0"/>
        <v>0</v>
      </c>
      <c r="S29" s="35">
        <f t="shared" si="1"/>
        <v>0</v>
      </c>
    </row>
    <row r="30" spans="1:19" ht="24.95" customHeight="1" x14ac:dyDescent="0.4">
      <c r="A30" s="167"/>
      <c r="B30" s="49"/>
      <c r="C30" s="49"/>
      <c r="D30" s="49"/>
      <c r="E30" s="49"/>
      <c r="F30" s="49"/>
      <c r="G30" s="49"/>
      <c r="H30" s="50"/>
      <c r="I30" s="42">
        <f>IF(AND(B30&lt;&gt;"",C30&lt;&gt;"",D30&lt;&gt;"",E30&lt;&gt;"",F30&lt;&gt;"",G30&lt;&gt;"",H30&lt;&gt;""),VLOOKUP(G30,通所リハビリテーション費!$A$20:$B$24,2,0),0)</f>
        <v>0</v>
      </c>
      <c r="J30" s="42">
        <f t="shared" si="3"/>
        <v>0</v>
      </c>
      <c r="Q30" s="35"/>
      <c r="R30" s="35">
        <f t="shared" si="0"/>
        <v>0</v>
      </c>
      <c r="S30" s="35">
        <f t="shared" si="1"/>
        <v>0</v>
      </c>
    </row>
    <row r="31" spans="1:19" ht="24.95" customHeight="1" x14ac:dyDescent="0.4">
      <c r="A31" s="110" t="s">
        <v>38</v>
      </c>
      <c r="B31" s="111"/>
      <c r="C31" s="111"/>
      <c r="D31" s="111"/>
      <c r="E31" s="111"/>
      <c r="F31" s="111"/>
      <c r="G31" s="112"/>
      <c r="H31" s="43">
        <f>SUMIF(H21:H30,"&lt;&gt;#N/A")</f>
        <v>0</v>
      </c>
      <c r="I31" s="43">
        <f t="shared" ref="I31:J31" si="4">SUMIF(I21:I30,"&lt;&gt;#N/A")</f>
        <v>0</v>
      </c>
      <c r="J31" s="43">
        <f t="shared" si="4"/>
        <v>0</v>
      </c>
      <c r="Q31" s="35"/>
      <c r="R31" s="35">
        <f t="shared" si="0"/>
        <v>0</v>
      </c>
      <c r="S31" s="35">
        <f t="shared" si="1"/>
        <v>0</v>
      </c>
    </row>
    <row r="32" spans="1:19" ht="24.95" customHeight="1" x14ac:dyDescent="0.4">
      <c r="A32" s="54"/>
      <c r="B32" s="54"/>
      <c r="C32" s="54"/>
      <c r="D32" s="54"/>
      <c r="E32" s="54"/>
      <c r="F32" s="54"/>
      <c r="G32" s="55"/>
      <c r="H32" s="55"/>
      <c r="I32" s="55"/>
      <c r="Q32" s="35"/>
      <c r="R32" s="35">
        <f t="shared" si="0"/>
        <v>0</v>
      </c>
      <c r="S32" s="35">
        <f t="shared" si="1"/>
        <v>0</v>
      </c>
    </row>
    <row r="33" spans="1:19" ht="24.95" customHeight="1" x14ac:dyDescent="0.4">
      <c r="A33" s="56" t="s">
        <v>91</v>
      </c>
      <c r="B33" s="54"/>
      <c r="C33" s="54"/>
      <c r="D33" s="54"/>
      <c r="E33" s="54"/>
      <c r="F33" s="54"/>
      <c r="G33" s="55"/>
      <c r="H33" s="55"/>
      <c r="I33" s="55"/>
      <c r="Q33" s="35"/>
      <c r="R33" s="35">
        <f t="shared" si="0"/>
        <v>0</v>
      </c>
      <c r="S33" s="35">
        <f t="shared" si="1"/>
        <v>0</v>
      </c>
    </row>
    <row r="34" spans="1:19" ht="42.95" customHeight="1" x14ac:dyDescent="0.4">
      <c r="A34" s="160" t="s">
        <v>126</v>
      </c>
      <c r="B34" s="28" t="s">
        <v>49</v>
      </c>
      <c r="C34" s="28" t="s">
        <v>51</v>
      </c>
      <c r="D34" s="28" t="s">
        <v>32</v>
      </c>
      <c r="E34" s="41" t="s">
        <v>162</v>
      </c>
      <c r="F34" s="41" t="s">
        <v>163</v>
      </c>
      <c r="G34" s="28" t="s">
        <v>33</v>
      </c>
      <c r="H34" s="41" t="s">
        <v>133</v>
      </c>
      <c r="I34" s="41" t="s">
        <v>35</v>
      </c>
      <c r="J34" s="41" t="s">
        <v>113</v>
      </c>
      <c r="Q34" s="35"/>
      <c r="R34" s="35">
        <f t="shared" si="0"/>
        <v>0</v>
      </c>
      <c r="S34" s="35">
        <f t="shared" si="1"/>
        <v>0</v>
      </c>
    </row>
    <row r="35" spans="1:19" ht="24.95" customHeight="1" x14ac:dyDescent="0.4">
      <c r="A35" s="160"/>
      <c r="B35" s="49"/>
      <c r="C35" s="59"/>
      <c r="D35" s="49"/>
      <c r="E35" s="49"/>
      <c r="F35" s="49"/>
      <c r="G35" s="49"/>
      <c r="H35" s="50"/>
      <c r="I35" s="42">
        <f>IF(AND(B35&lt;&gt;"",C35&lt;&gt;"",D35&lt;&gt;"",E35&lt;&gt;"",F35&lt;&gt;"",G35&lt;&gt;"",H35&lt;&gt;""),VLOOKUP(G35,通所リハビリテーション費!$A$20:$B$24,2,0),0)</f>
        <v>0</v>
      </c>
      <c r="J35" s="42">
        <f>((I35*H35)*0.1*10)/2</f>
        <v>0</v>
      </c>
      <c r="Q35" s="35"/>
      <c r="R35" s="35">
        <f t="shared" si="0"/>
        <v>0</v>
      </c>
      <c r="S35" s="35">
        <f t="shared" si="1"/>
        <v>0</v>
      </c>
    </row>
    <row r="36" spans="1:19" ht="24.95" customHeight="1" x14ac:dyDescent="0.4">
      <c r="A36" s="160"/>
      <c r="B36" s="49"/>
      <c r="C36" s="59"/>
      <c r="D36" s="49"/>
      <c r="E36" s="49"/>
      <c r="F36" s="49"/>
      <c r="G36" s="49"/>
      <c r="H36" s="50"/>
      <c r="I36" s="42">
        <f>IF(AND(B36&lt;&gt;"",C36&lt;&gt;"",D36&lt;&gt;"",E36&lt;&gt;"",F36&lt;&gt;"",G36&lt;&gt;"",H36&lt;&gt;""),VLOOKUP(G36,通所リハビリテーション費!$A$20:$B$24,2,0),0)</f>
        <v>0</v>
      </c>
      <c r="J36" s="42">
        <f t="shared" ref="J36:J39" si="5">((I36*H36)*0.1*10)/2</f>
        <v>0</v>
      </c>
      <c r="Q36" s="35"/>
      <c r="R36" s="35">
        <f t="shared" si="0"/>
        <v>0</v>
      </c>
      <c r="S36" s="35">
        <f t="shared" si="1"/>
        <v>0</v>
      </c>
    </row>
    <row r="37" spans="1:19" ht="24.95" customHeight="1" x14ac:dyDescent="0.4">
      <c r="A37" s="160"/>
      <c r="B37" s="49"/>
      <c r="C37" s="59"/>
      <c r="D37" s="49"/>
      <c r="E37" s="49"/>
      <c r="F37" s="49"/>
      <c r="G37" s="49"/>
      <c r="H37" s="50"/>
      <c r="I37" s="42">
        <f>IF(AND(B37&lt;&gt;"",C37&lt;&gt;"",D37&lt;&gt;"",E37&lt;&gt;"",F37&lt;&gt;"",G37&lt;&gt;"",H37&lt;&gt;""),VLOOKUP(G37,通所リハビリテーション費!$A$20:$B$24,2,0),0)</f>
        <v>0</v>
      </c>
      <c r="J37" s="42">
        <f t="shared" si="5"/>
        <v>0</v>
      </c>
      <c r="Q37" s="35"/>
      <c r="R37" s="35">
        <f t="shared" si="0"/>
        <v>0</v>
      </c>
      <c r="S37" s="35">
        <f t="shared" si="1"/>
        <v>0</v>
      </c>
    </row>
    <row r="38" spans="1:19" ht="24.95" customHeight="1" x14ac:dyDescent="0.4">
      <c r="A38" s="160"/>
      <c r="B38" s="49"/>
      <c r="C38" s="59"/>
      <c r="D38" s="49"/>
      <c r="E38" s="49"/>
      <c r="F38" s="49"/>
      <c r="G38" s="49"/>
      <c r="H38" s="50"/>
      <c r="I38" s="42">
        <f>IF(AND(B38&lt;&gt;"",C38&lt;&gt;"",D38&lt;&gt;"",E38&lt;&gt;"",F38&lt;&gt;"",G38&lt;&gt;"",H38&lt;&gt;""),VLOOKUP(G38,通所リハビリテーション費!$A$20:$B$24,2,0),0)</f>
        <v>0</v>
      </c>
      <c r="J38" s="42">
        <f t="shared" si="5"/>
        <v>0</v>
      </c>
      <c r="Q38" s="35"/>
      <c r="R38" s="35">
        <f t="shared" si="0"/>
        <v>0</v>
      </c>
      <c r="S38" s="35">
        <f t="shared" si="1"/>
        <v>0</v>
      </c>
    </row>
    <row r="39" spans="1:19" ht="24.95" customHeight="1" x14ac:dyDescent="0.4">
      <c r="A39" s="160"/>
      <c r="B39" s="49"/>
      <c r="C39" s="59"/>
      <c r="D39" s="49"/>
      <c r="E39" s="49"/>
      <c r="F39" s="49"/>
      <c r="G39" s="49"/>
      <c r="H39" s="50"/>
      <c r="I39" s="42">
        <f>IF(AND(B39&lt;&gt;"",C39&lt;&gt;"",D39&lt;&gt;"",E39&lt;&gt;"",F39&lt;&gt;"",G39&lt;&gt;"",H39&lt;&gt;""),VLOOKUP(G39,通所リハビリテーション費!$A$20:$B$24,2,0),0)</f>
        <v>0</v>
      </c>
      <c r="J39" s="42">
        <f t="shared" si="5"/>
        <v>0</v>
      </c>
      <c r="Q39" s="35"/>
      <c r="R39" s="35">
        <f t="shared" si="0"/>
        <v>0</v>
      </c>
      <c r="S39" s="35">
        <f t="shared" si="1"/>
        <v>0</v>
      </c>
    </row>
    <row r="40" spans="1:19" ht="24.95" customHeight="1" x14ac:dyDescent="0.4">
      <c r="A40" s="154" t="s">
        <v>38</v>
      </c>
      <c r="B40" s="155"/>
      <c r="C40" s="155"/>
      <c r="D40" s="155"/>
      <c r="E40" s="155"/>
      <c r="F40" s="155"/>
      <c r="G40" s="156"/>
      <c r="H40" s="57">
        <f>SUMIF(H35:H39,"&lt;&gt;#N/A")</f>
        <v>0</v>
      </c>
      <c r="I40" s="57">
        <f t="shared" ref="I40:J40" si="6">SUMIF(I35:I39,"&lt;&gt;#N/A")</f>
        <v>0</v>
      </c>
      <c r="J40" s="57">
        <f t="shared" si="6"/>
        <v>0</v>
      </c>
      <c r="Q40" s="35"/>
      <c r="R40" s="35">
        <f t="shared" si="0"/>
        <v>0</v>
      </c>
      <c r="S40" s="35">
        <f t="shared" si="1"/>
        <v>0</v>
      </c>
    </row>
    <row r="41" spans="1:19" ht="24.95" customHeight="1" x14ac:dyDescent="0.4">
      <c r="A41" s="26"/>
      <c r="B41" s="26"/>
      <c r="C41" s="26"/>
      <c r="D41" s="26"/>
      <c r="E41" s="26"/>
      <c r="F41" s="26"/>
      <c r="G41" s="26"/>
      <c r="H41" s="27"/>
      <c r="I41" s="27"/>
      <c r="J41" s="27"/>
      <c r="Q41" s="35"/>
      <c r="R41" s="35">
        <f t="shared" si="0"/>
        <v>0</v>
      </c>
      <c r="S41" s="35">
        <f t="shared" si="1"/>
        <v>0</v>
      </c>
    </row>
    <row r="42" spans="1:19" ht="24.95" customHeight="1" x14ac:dyDescent="0.4">
      <c r="A42" s="40" t="s">
        <v>39</v>
      </c>
      <c r="Q42" s="35"/>
      <c r="R42" s="35">
        <f t="shared" si="0"/>
        <v>0</v>
      </c>
      <c r="S42" s="35">
        <f t="shared" si="1"/>
        <v>0</v>
      </c>
    </row>
    <row r="43" spans="1:19" ht="24.95" customHeight="1" x14ac:dyDescent="0.4">
      <c r="A43" s="53" t="s">
        <v>90</v>
      </c>
      <c r="Q43" s="35"/>
      <c r="R43" s="35">
        <f t="shared" si="0"/>
        <v>0</v>
      </c>
      <c r="S43" s="35">
        <f t="shared" si="1"/>
        <v>0</v>
      </c>
    </row>
    <row r="44" spans="1:19" ht="42.95" customHeight="1" x14ac:dyDescent="0.4">
      <c r="A44" s="160" t="s">
        <v>127</v>
      </c>
      <c r="B44" s="28" t="s">
        <v>49</v>
      </c>
      <c r="C44" s="28" t="s">
        <v>51</v>
      </c>
      <c r="D44" s="28" t="s">
        <v>32</v>
      </c>
      <c r="E44" s="41" t="s">
        <v>162</v>
      </c>
      <c r="F44" s="41" t="s">
        <v>163</v>
      </c>
      <c r="G44" s="28" t="s">
        <v>33</v>
      </c>
      <c r="H44" s="41" t="s">
        <v>50</v>
      </c>
      <c r="I44" s="41" t="s">
        <v>35</v>
      </c>
      <c r="J44" s="41" t="s">
        <v>113</v>
      </c>
      <c r="Q44" s="35"/>
      <c r="R44" s="35">
        <f t="shared" si="0"/>
        <v>0</v>
      </c>
      <c r="S44" s="35">
        <f t="shared" si="1"/>
        <v>0</v>
      </c>
    </row>
    <row r="45" spans="1:19" ht="24.95" customHeight="1" x14ac:dyDescent="0.4">
      <c r="A45" s="160"/>
      <c r="B45" s="49"/>
      <c r="C45" s="59"/>
      <c r="D45" s="49"/>
      <c r="E45" s="49"/>
      <c r="F45" s="49"/>
      <c r="G45" s="49"/>
      <c r="H45" s="50"/>
      <c r="I45" s="42">
        <f>IF(AND(B45&lt;&gt;"",C45&lt;&gt;"",D45&lt;&gt;"",E45&lt;&gt;"",F45&lt;&gt;"",G45&lt;&gt;"",H45&lt;&gt;""),VLOOKUP(G45,通所リハビリテーション費!$A$27:$B$31,2,0),0)</f>
        <v>0</v>
      </c>
      <c r="J45" s="42">
        <f>(I45*H45)*0.1*10</f>
        <v>0</v>
      </c>
      <c r="Q45" s="35"/>
      <c r="R45" s="35">
        <f t="shared" si="0"/>
        <v>0</v>
      </c>
      <c r="S45" s="35">
        <f t="shared" si="1"/>
        <v>0</v>
      </c>
    </row>
    <row r="46" spans="1:19" ht="24.95" customHeight="1" x14ac:dyDescent="0.4">
      <c r="A46" s="160"/>
      <c r="B46" s="49"/>
      <c r="C46" s="59"/>
      <c r="D46" s="49"/>
      <c r="E46" s="49"/>
      <c r="F46" s="49"/>
      <c r="G46" s="49"/>
      <c r="H46" s="50"/>
      <c r="I46" s="42">
        <f>IF(AND(B46&lt;&gt;"",C46&lt;&gt;"",D46&lt;&gt;"",E46&lt;&gt;"",F46&lt;&gt;"",G46&lt;&gt;"",H46&lt;&gt;""),VLOOKUP(G46,通所リハビリテーション費!$A$27:$B$31,2,0),0)</f>
        <v>0</v>
      </c>
      <c r="J46" s="42">
        <f t="shared" ref="J46:J49" si="7">(I46*H46)*0.1*10</f>
        <v>0</v>
      </c>
      <c r="R46" s="33">
        <f>SUM(R3:R45)</f>
        <v>0</v>
      </c>
      <c r="S46" s="33">
        <f>SUM(S3:S45)</f>
        <v>0</v>
      </c>
    </row>
    <row r="47" spans="1:19" ht="24.95" customHeight="1" x14ac:dyDescent="0.4">
      <c r="A47" s="160"/>
      <c r="B47" s="49"/>
      <c r="C47" s="59"/>
      <c r="D47" s="49"/>
      <c r="E47" s="49"/>
      <c r="F47" s="49"/>
      <c r="G47" s="49"/>
      <c r="H47" s="50"/>
      <c r="I47" s="42">
        <f>IF(AND(B47&lt;&gt;"",C47&lt;&gt;"",D47&lt;&gt;"",E47&lt;&gt;"",F47&lt;&gt;"",G47&lt;&gt;"",H47&lt;&gt;""),VLOOKUP(G47,通所リハビリテーション費!$A$27:$B$31,2,0),0)</f>
        <v>0</v>
      </c>
      <c r="J47" s="42">
        <f t="shared" si="7"/>
        <v>0</v>
      </c>
    </row>
    <row r="48" spans="1:19" ht="24.95" customHeight="1" x14ac:dyDescent="0.4">
      <c r="A48" s="160"/>
      <c r="B48" s="49"/>
      <c r="C48" s="59"/>
      <c r="D48" s="49"/>
      <c r="E48" s="49"/>
      <c r="F48" s="49"/>
      <c r="G48" s="49"/>
      <c r="H48" s="50"/>
      <c r="I48" s="42">
        <f>IF(AND(B48&lt;&gt;"",C48&lt;&gt;"",D48&lt;&gt;"",E48&lt;&gt;"",F48&lt;&gt;"",G48&lt;&gt;"",H48&lt;&gt;""),VLOOKUP(G48,通所リハビリテーション費!$A$27:$B$31,2,0),0)</f>
        <v>0</v>
      </c>
      <c r="J48" s="42">
        <f t="shared" si="7"/>
        <v>0</v>
      </c>
    </row>
    <row r="49" spans="1:10" ht="24.95" customHeight="1" x14ac:dyDescent="0.4">
      <c r="A49" s="160"/>
      <c r="B49" s="49"/>
      <c r="C49" s="59"/>
      <c r="D49" s="49"/>
      <c r="E49" s="49"/>
      <c r="F49" s="49"/>
      <c r="G49" s="49"/>
      <c r="H49" s="50"/>
      <c r="I49" s="42">
        <f>IF(AND(B49&lt;&gt;"",C49&lt;&gt;"",D49&lt;&gt;"",E49&lt;&gt;"",F49&lt;&gt;"",G49&lt;&gt;"",H49&lt;&gt;""),VLOOKUP(G49,通所リハビリテーション費!$A$27:$B$31,2,0),0)</f>
        <v>0</v>
      </c>
      <c r="J49" s="42">
        <f t="shared" si="7"/>
        <v>0</v>
      </c>
    </row>
    <row r="50" spans="1:10" ht="24.95" customHeight="1" x14ac:dyDescent="0.4">
      <c r="A50" s="160"/>
      <c r="B50" s="49"/>
      <c r="C50" s="49"/>
      <c r="D50" s="49"/>
      <c r="E50" s="49"/>
      <c r="F50" s="49"/>
      <c r="G50" s="49"/>
      <c r="H50" s="50"/>
      <c r="I50" s="42">
        <f>IF(AND(B50&lt;&gt;"",C50&lt;&gt;"",D50&lt;&gt;"",E50&lt;&gt;"",F50&lt;&gt;"",G50&lt;&gt;"",H50&lt;&gt;""),VLOOKUP(G50,通所リハビリテーション費!$A$27:$B$31,2,0),0)</f>
        <v>0</v>
      </c>
      <c r="J50" s="42">
        <f>(I50*H50)*0.1*10</f>
        <v>0</v>
      </c>
    </row>
    <row r="51" spans="1:10" ht="24.95" customHeight="1" x14ac:dyDescent="0.4">
      <c r="A51" s="160"/>
      <c r="B51" s="49"/>
      <c r="C51" s="49"/>
      <c r="D51" s="49"/>
      <c r="E51" s="49"/>
      <c r="F51" s="49"/>
      <c r="G51" s="49"/>
      <c r="H51" s="50"/>
      <c r="I51" s="42">
        <f>IF(AND(B51&lt;&gt;"",C51&lt;&gt;"",D51&lt;&gt;"",E51&lt;&gt;"",F51&lt;&gt;"",G51&lt;&gt;"",H51&lt;&gt;""),VLOOKUP(G51,通所リハビリテーション費!$A$27:$B$31,2,0),0)</f>
        <v>0</v>
      </c>
      <c r="J51" s="42">
        <f t="shared" ref="J51:J54" si="8">(I51*H51)*0.1*10</f>
        <v>0</v>
      </c>
    </row>
    <row r="52" spans="1:10" ht="24.95" customHeight="1" x14ac:dyDescent="0.4">
      <c r="A52" s="160"/>
      <c r="B52" s="49"/>
      <c r="C52" s="49"/>
      <c r="D52" s="49"/>
      <c r="E52" s="49"/>
      <c r="F52" s="49"/>
      <c r="G52" s="49"/>
      <c r="H52" s="50"/>
      <c r="I52" s="42">
        <f>IF(AND(B52&lt;&gt;"",C52&lt;&gt;"",D52&lt;&gt;"",E52&lt;&gt;"",F52&lt;&gt;"",G52&lt;&gt;"",H52&lt;&gt;""),VLOOKUP(G52,通所リハビリテーション費!$A$27:$B$31,2,0),0)</f>
        <v>0</v>
      </c>
      <c r="J52" s="42">
        <f t="shared" si="8"/>
        <v>0</v>
      </c>
    </row>
    <row r="53" spans="1:10" ht="24.95" customHeight="1" x14ac:dyDescent="0.4">
      <c r="A53" s="160"/>
      <c r="B53" s="49"/>
      <c r="C53" s="49"/>
      <c r="D53" s="49"/>
      <c r="E53" s="49"/>
      <c r="F53" s="49"/>
      <c r="G53" s="49"/>
      <c r="H53" s="50"/>
      <c r="I53" s="42">
        <f>IF(AND(B53&lt;&gt;"",C53&lt;&gt;"",D53&lt;&gt;"",E53&lt;&gt;"",F53&lt;&gt;"",G53&lt;&gt;"",H53&lt;&gt;""),VLOOKUP(G53,通所リハビリテーション費!$A$27:$B$31,2,0),0)</f>
        <v>0</v>
      </c>
      <c r="J53" s="42">
        <f t="shared" si="8"/>
        <v>0</v>
      </c>
    </row>
    <row r="54" spans="1:10" ht="24.95" customHeight="1" x14ac:dyDescent="0.4">
      <c r="A54" s="160"/>
      <c r="B54" s="49"/>
      <c r="C54" s="49"/>
      <c r="D54" s="49"/>
      <c r="E54" s="49"/>
      <c r="F54" s="49"/>
      <c r="G54" s="49"/>
      <c r="H54" s="50"/>
      <c r="I54" s="42">
        <f>IF(AND(B54&lt;&gt;"",C54&lt;&gt;"",D54&lt;&gt;"",E54&lt;&gt;"",F54&lt;&gt;"",G54&lt;&gt;"",H54&lt;&gt;""),VLOOKUP(G54,通所リハビリテーション費!$A$27:$B$31,2,0),0)</f>
        <v>0</v>
      </c>
      <c r="J54" s="42">
        <f t="shared" si="8"/>
        <v>0</v>
      </c>
    </row>
    <row r="55" spans="1:10" ht="24.95" customHeight="1" x14ac:dyDescent="0.4">
      <c r="A55" s="110" t="s">
        <v>38</v>
      </c>
      <c r="B55" s="111"/>
      <c r="C55" s="111"/>
      <c r="D55" s="111"/>
      <c r="E55" s="111"/>
      <c r="F55" s="111"/>
      <c r="G55" s="112"/>
      <c r="H55" s="43">
        <f>SUMIF(H45:H54,"&lt;&gt;#N/A")</f>
        <v>0</v>
      </c>
      <c r="I55" s="43">
        <f t="shared" ref="I55:J55" si="9">SUMIF(I45:I54,"&lt;&gt;#N/A")</f>
        <v>0</v>
      </c>
      <c r="J55" s="43">
        <f t="shared" si="9"/>
        <v>0</v>
      </c>
    </row>
    <row r="56" spans="1:10" ht="24.95" customHeight="1" x14ac:dyDescent="0.4">
      <c r="A56" s="54"/>
      <c r="B56" s="54"/>
      <c r="C56" s="54"/>
      <c r="D56" s="54"/>
      <c r="E56" s="54"/>
      <c r="F56" s="54"/>
      <c r="G56" s="55"/>
      <c r="H56" s="55"/>
      <c r="I56" s="55"/>
    </row>
    <row r="57" spans="1:10" ht="24.95" customHeight="1" x14ac:dyDescent="0.4">
      <c r="A57" s="56" t="s">
        <v>91</v>
      </c>
      <c r="B57" s="54"/>
      <c r="C57" s="54"/>
      <c r="D57" s="54"/>
      <c r="E57" s="54"/>
      <c r="F57" s="54"/>
      <c r="G57" s="55"/>
      <c r="H57" s="55"/>
      <c r="I57" s="55"/>
    </row>
    <row r="58" spans="1:10" ht="42.95" customHeight="1" x14ac:dyDescent="0.4">
      <c r="A58" s="160" t="s">
        <v>127</v>
      </c>
      <c r="B58" s="28" t="s">
        <v>49</v>
      </c>
      <c r="C58" s="28" t="s">
        <v>51</v>
      </c>
      <c r="D58" s="28" t="s">
        <v>32</v>
      </c>
      <c r="E58" s="41" t="s">
        <v>162</v>
      </c>
      <c r="F58" s="41" t="s">
        <v>163</v>
      </c>
      <c r="G58" s="28" t="s">
        <v>33</v>
      </c>
      <c r="H58" s="41" t="s">
        <v>133</v>
      </c>
      <c r="I58" s="41" t="s">
        <v>35</v>
      </c>
      <c r="J58" s="41" t="s">
        <v>113</v>
      </c>
    </row>
    <row r="59" spans="1:10" ht="24.95" customHeight="1" x14ac:dyDescent="0.4">
      <c r="A59" s="160"/>
      <c r="B59" s="49"/>
      <c r="C59" s="59"/>
      <c r="D59" s="49"/>
      <c r="E59" s="49"/>
      <c r="F59" s="49"/>
      <c r="G59" s="49"/>
      <c r="H59" s="50"/>
      <c r="I59" s="42">
        <f>IF(AND(B59&lt;&gt;"",C59&lt;&gt;"",D59&lt;&gt;"",E59&lt;&gt;"",F59&lt;&gt;"",G59&lt;&gt;"",H59&lt;&gt;""),VLOOKUP(G59,通所リハビリテーション費!$A$27:$B$31,2,0),0)</f>
        <v>0</v>
      </c>
      <c r="J59" s="42">
        <f>((I59*H59)*0.1*10)/2</f>
        <v>0</v>
      </c>
    </row>
    <row r="60" spans="1:10" ht="24.95" customHeight="1" x14ac:dyDescent="0.4">
      <c r="A60" s="160"/>
      <c r="B60" s="49"/>
      <c r="C60" s="59"/>
      <c r="D60" s="49"/>
      <c r="E60" s="49"/>
      <c r="F60" s="49"/>
      <c r="G60" s="49"/>
      <c r="H60" s="50"/>
      <c r="I60" s="42">
        <f>IF(AND(B60&lt;&gt;"",C60&lt;&gt;"",D60&lt;&gt;"",E60&lt;&gt;"",F60&lt;&gt;"",G60&lt;&gt;"",H60&lt;&gt;""),VLOOKUP(G60,通所リハビリテーション費!$A$27:$B$31,2,0),0)</f>
        <v>0</v>
      </c>
      <c r="J60" s="42">
        <f t="shared" ref="J60:J63" si="10">((I60*H60)*0.1*10)/2</f>
        <v>0</v>
      </c>
    </row>
    <row r="61" spans="1:10" ht="24.95" customHeight="1" x14ac:dyDescent="0.4">
      <c r="A61" s="160"/>
      <c r="B61" s="49"/>
      <c r="C61" s="59"/>
      <c r="D61" s="49"/>
      <c r="E61" s="49"/>
      <c r="F61" s="49"/>
      <c r="G61" s="49"/>
      <c r="H61" s="50"/>
      <c r="I61" s="42">
        <f>IF(AND(B61&lt;&gt;"",C61&lt;&gt;"",D61&lt;&gt;"",E61&lt;&gt;"",F61&lt;&gt;"",G61&lt;&gt;"",H61&lt;&gt;""),VLOOKUP(G61,通所リハビリテーション費!$A$27:$B$31,2,0),0)</f>
        <v>0</v>
      </c>
      <c r="J61" s="42">
        <f t="shared" si="10"/>
        <v>0</v>
      </c>
    </row>
    <row r="62" spans="1:10" ht="24.95" customHeight="1" x14ac:dyDescent="0.4">
      <c r="A62" s="160"/>
      <c r="B62" s="49"/>
      <c r="C62" s="59"/>
      <c r="D62" s="49"/>
      <c r="E62" s="49"/>
      <c r="F62" s="49"/>
      <c r="G62" s="49"/>
      <c r="H62" s="50"/>
      <c r="I62" s="42">
        <f>IF(AND(B62&lt;&gt;"",C62&lt;&gt;"",D62&lt;&gt;"",E62&lt;&gt;"",F62&lt;&gt;"",G62&lt;&gt;"",H62&lt;&gt;""),VLOOKUP(G62,通所リハビリテーション費!$A$27:$B$31,2,0),0)</f>
        <v>0</v>
      </c>
      <c r="J62" s="42">
        <f t="shared" si="10"/>
        <v>0</v>
      </c>
    </row>
    <row r="63" spans="1:10" ht="24.95" customHeight="1" x14ac:dyDescent="0.4">
      <c r="A63" s="160"/>
      <c r="B63" s="49"/>
      <c r="C63" s="59"/>
      <c r="D63" s="49"/>
      <c r="E63" s="49"/>
      <c r="F63" s="49"/>
      <c r="G63" s="49"/>
      <c r="H63" s="50"/>
      <c r="I63" s="42">
        <f>IF(AND(B63&lt;&gt;"",C63&lt;&gt;"",D63&lt;&gt;"",E63&lt;&gt;"",F63&lt;&gt;"",G63&lt;&gt;"",H63&lt;&gt;""),VLOOKUP(G63,通所リハビリテーション費!$A$27:$B$31,2,0),0)</f>
        <v>0</v>
      </c>
      <c r="J63" s="42">
        <f t="shared" si="10"/>
        <v>0</v>
      </c>
    </row>
    <row r="64" spans="1:10" ht="24.95" customHeight="1" x14ac:dyDescent="0.4">
      <c r="A64" s="110" t="s">
        <v>38</v>
      </c>
      <c r="B64" s="111"/>
      <c r="C64" s="111"/>
      <c r="D64" s="111"/>
      <c r="E64" s="111"/>
      <c r="F64" s="111"/>
      <c r="G64" s="112"/>
      <c r="H64" s="43">
        <f>SUMIF(H59:H63,"&lt;&gt;#N/A")</f>
        <v>0</v>
      </c>
      <c r="I64" s="43">
        <f t="shared" ref="I64:J64" si="11">SUMIF(I59:I63,"&lt;&gt;#N/A")</f>
        <v>0</v>
      </c>
      <c r="J64" s="43">
        <f t="shared" si="11"/>
        <v>0</v>
      </c>
    </row>
    <row r="65" spans="1:10" ht="24.95" customHeight="1" x14ac:dyDescent="0.4">
      <c r="A65" s="26"/>
      <c r="B65" s="26"/>
      <c r="C65" s="26"/>
      <c r="D65" s="26"/>
      <c r="E65" s="26"/>
      <c r="F65" s="26"/>
      <c r="G65" s="26"/>
      <c r="H65" s="27"/>
      <c r="I65" s="27"/>
      <c r="J65" s="27"/>
    </row>
    <row r="66" spans="1:10" ht="24.95" customHeight="1" x14ac:dyDescent="0.4">
      <c r="A66" s="40" t="s">
        <v>40</v>
      </c>
    </row>
    <row r="67" spans="1:10" ht="24.95" customHeight="1" x14ac:dyDescent="0.4">
      <c r="A67" s="53" t="s">
        <v>90</v>
      </c>
    </row>
    <row r="68" spans="1:10" ht="42.95" customHeight="1" x14ac:dyDescent="0.4">
      <c r="A68" s="160" t="s">
        <v>128</v>
      </c>
      <c r="B68" s="28" t="s">
        <v>49</v>
      </c>
      <c r="C68" s="28" t="s">
        <v>51</v>
      </c>
      <c r="D68" s="28" t="s">
        <v>32</v>
      </c>
      <c r="E68" s="41" t="s">
        <v>162</v>
      </c>
      <c r="F68" s="41" t="s">
        <v>163</v>
      </c>
      <c r="G68" s="28" t="s">
        <v>33</v>
      </c>
      <c r="H68" s="41" t="s">
        <v>50</v>
      </c>
      <c r="I68" s="41" t="s">
        <v>35</v>
      </c>
      <c r="J68" s="41" t="s">
        <v>113</v>
      </c>
    </row>
    <row r="69" spans="1:10" ht="24.95" customHeight="1" x14ac:dyDescent="0.4">
      <c r="A69" s="160"/>
      <c r="B69" s="49"/>
      <c r="C69" s="59"/>
      <c r="D69" s="49"/>
      <c r="E69" s="49"/>
      <c r="F69" s="49"/>
      <c r="G69" s="49"/>
      <c r="H69" s="50"/>
      <c r="I69" s="42">
        <f>IF(AND(B69&lt;&gt;"",C69&lt;&gt;"",D69&lt;&gt;"",E69&lt;&gt;"",F69&lt;&gt;"",G69&lt;&gt;"",H69&lt;&gt;""),VLOOKUP(G69,通所リハビリテーション費!$A$34:$B$38,2,0),0)</f>
        <v>0</v>
      </c>
      <c r="J69" s="42">
        <f>(I69*H69)*0.1*10</f>
        <v>0</v>
      </c>
    </row>
    <row r="70" spans="1:10" ht="24.95" customHeight="1" x14ac:dyDescent="0.4">
      <c r="A70" s="160"/>
      <c r="B70" s="49"/>
      <c r="C70" s="59"/>
      <c r="D70" s="49"/>
      <c r="E70" s="49"/>
      <c r="F70" s="49"/>
      <c r="G70" s="49"/>
      <c r="H70" s="50"/>
      <c r="I70" s="42">
        <f>IF(AND(B70&lt;&gt;"",C70&lt;&gt;"",D70&lt;&gt;"",E70&lt;&gt;"",F70&lt;&gt;"",G70&lt;&gt;"",H70&lt;&gt;""),VLOOKUP(G70,通所リハビリテーション費!$A$34:$B$38,2,0),0)</f>
        <v>0</v>
      </c>
      <c r="J70" s="42">
        <f t="shared" ref="J70:J73" si="12">(I70*H70)*0.1*10</f>
        <v>0</v>
      </c>
    </row>
    <row r="71" spans="1:10" ht="24.95" customHeight="1" x14ac:dyDescent="0.4">
      <c r="A71" s="160"/>
      <c r="B71" s="49"/>
      <c r="C71" s="59"/>
      <c r="D71" s="49"/>
      <c r="E71" s="49"/>
      <c r="F71" s="49"/>
      <c r="G71" s="49"/>
      <c r="H71" s="50"/>
      <c r="I71" s="42">
        <f>IF(AND(B71&lt;&gt;"",C71&lt;&gt;"",D71&lt;&gt;"",E71&lt;&gt;"",F71&lt;&gt;"",G71&lt;&gt;"",H71&lt;&gt;""),VLOOKUP(G71,通所リハビリテーション費!$A$34:$B$38,2,0),0)</f>
        <v>0</v>
      </c>
      <c r="J71" s="42">
        <f t="shared" si="12"/>
        <v>0</v>
      </c>
    </row>
    <row r="72" spans="1:10" ht="24.95" customHeight="1" x14ac:dyDescent="0.4">
      <c r="A72" s="160"/>
      <c r="B72" s="49"/>
      <c r="C72" s="59"/>
      <c r="D72" s="49"/>
      <c r="E72" s="49"/>
      <c r="F72" s="49"/>
      <c r="G72" s="49"/>
      <c r="H72" s="50"/>
      <c r="I72" s="42">
        <f>IF(AND(B72&lt;&gt;"",C72&lt;&gt;"",D72&lt;&gt;"",E72&lt;&gt;"",F72&lt;&gt;"",G72&lt;&gt;"",H72&lt;&gt;""),VLOOKUP(G72,通所リハビリテーション費!$A$34:$B$38,2,0),0)</f>
        <v>0</v>
      </c>
      <c r="J72" s="42">
        <f t="shared" si="12"/>
        <v>0</v>
      </c>
    </row>
    <row r="73" spans="1:10" ht="24.95" customHeight="1" x14ac:dyDescent="0.4">
      <c r="A73" s="160"/>
      <c r="B73" s="49"/>
      <c r="C73" s="59"/>
      <c r="D73" s="49"/>
      <c r="E73" s="49"/>
      <c r="F73" s="49"/>
      <c r="G73" s="49"/>
      <c r="H73" s="50"/>
      <c r="I73" s="42">
        <f>IF(AND(B73&lt;&gt;"",C73&lt;&gt;"",D73&lt;&gt;"",E73&lt;&gt;"",F73&lt;&gt;"",G73&lt;&gt;"",H73&lt;&gt;""),VLOOKUP(G73,通所リハビリテーション費!$A$34:$B$38,2,0),0)</f>
        <v>0</v>
      </c>
      <c r="J73" s="42">
        <f t="shared" si="12"/>
        <v>0</v>
      </c>
    </row>
    <row r="74" spans="1:10" ht="24.95" customHeight="1" x14ac:dyDescent="0.4">
      <c r="A74" s="160"/>
      <c r="B74" s="49"/>
      <c r="C74" s="49"/>
      <c r="D74" s="49"/>
      <c r="E74" s="49"/>
      <c r="F74" s="49"/>
      <c r="G74" s="49"/>
      <c r="H74" s="50"/>
      <c r="I74" s="42">
        <f>IF(AND(B74&lt;&gt;"",C74&lt;&gt;"",D74&lt;&gt;"",E74&lt;&gt;"",F74&lt;&gt;"",G74&lt;&gt;"",H74&lt;&gt;""),VLOOKUP(G74,通所リハビリテーション費!$A$34:$B$38,2,0),0)</f>
        <v>0</v>
      </c>
      <c r="J74" s="42">
        <f>(I74*H74)*0.1*10</f>
        <v>0</v>
      </c>
    </row>
    <row r="75" spans="1:10" ht="24.95" customHeight="1" x14ac:dyDescent="0.4">
      <c r="A75" s="160"/>
      <c r="B75" s="49"/>
      <c r="C75" s="49"/>
      <c r="D75" s="49"/>
      <c r="E75" s="49"/>
      <c r="F75" s="49"/>
      <c r="G75" s="49"/>
      <c r="H75" s="50"/>
      <c r="I75" s="42">
        <f>IF(AND(B75&lt;&gt;"",C75&lt;&gt;"",D75&lt;&gt;"",E75&lt;&gt;"",F75&lt;&gt;"",G75&lt;&gt;"",H75&lt;&gt;""),VLOOKUP(G75,通所リハビリテーション費!$A$34:$B$38,2,0),0)</f>
        <v>0</v>
      </c>
      <c r="J75" s="42">
        <f t="shared" ref="J75:J78" si="13">(I75*H75)*0.1*10</f>
        <v>0</v>
      </c>
    </row>
    <row r="76" spans="1:10" ht="24.95" customHeight="1" x14ac:dyDescent="0.4">
      <c r="A76" s="160"/>
      <c r="B76" s="49"/>
      <c r="C76" s="49"/>
      <c r="D76" s="49"/>
      <c r="E76" s="49"/>
      <c r="F76" s="49"/>
      <c r="G76" s="49"/>
      <c r="H76" s="50"/>
      <c r="I76" s="42">
        <f>IF(AND(B76&lt;&gt;"",C76&lt;&gt;"",D76&lt;&gt;"",E76&lt;&gt;"",F76&lt;&gt;"",G76&lt;&gt;"",H76&lt;&gt;""),VLOOKUP(G76,通所リハビリテーション費!$A$34:$B$38,2,0),0)</f>
        <v>0</v>
      </c>
      <c r="J76" s="42">
        <f t="shared" si="13"/>
        <v>0</v>
      </c>
    </row>
    <row r="77" spans="1:10" ht="24.95" customHeight="1" x14ac:dyDescent="0.4">
      <c r="A77" s="160"/>
      <c r="B77" s="49"/>
      <c r="C77" s="49"/>
      <c r="D77" s="49"/>
      <c r="E77" s="49"/>
      <c r="F77" s="49"/>
      <c r="G77" s="49"/>
      <c r="H77" s="50"/>
      <c r="I77" s="42">
        <f>IF(AND(B77&lt;&gt;"",C77&lt;&gt;"",D77&lt;&gt;"",E77&lt;&gt;"",F77&lt;&gt;"",G77&lt;&gt;"",H77&lt;&gt;""),VLOOKUP(G77,通所リハビリテーション費!$A$34:$B$38,2,0),0)</f>
        <v>0</v>
      </c>
      <c r="J77" s="42">
        <f t="shared" si="13"/>
        <v>0</v>
      </c>
    </row>
    <row r="78" spans="1:10" ht="24.95" customHeight="1" x14ac:dyDescent="0.4">
      <c r="A78" s="160"/>
      <c r="B78" s="49"/>
      <c r="C78" s="49"/>
      <c r="D78" s="49"/>
      <c r="E78" s="49"/>
      <c r="F78" s="49"/>
      <c r="G78" s="49"/>
      <c r="H78" s="50"/>
      <c r="I78" s="42">
        <f>IF(AND(B78&lt;&gt;"",C78&lt;&gt;"",D78&lt;&gt;"",E78&lt;&gt;"",F78&lt;&gt;"",G78&lt;&gt;"",H78&lt;&gt;""),VLOOKUP(G78,通所リハビリテーション費!$A$34:$B$38,2,0),0)</f>
        <v>0</v>
      </c>
      <c r="J78" s="42">
        <f t="shared" si="13"/>
        <v>0</v>
      </c>
    </row>
    <row r="79" spans="1:10" ht="24.95" customHeight="1" x14ac:dyDescent="0.4">
      <c r="A79" s="110" t="s">
        <v>38</v>
      </c>
      <c r="B79" s="111"/>
      <c r="C79" s="111"/>
      <c r="D79" s="111"/>
      <c r="E79" s="111"/>
      <c r="F79" s="111"/>
      <c r="G79" s="112"/>
      <c r="H79" s="43">
        <f>SUMIF(H69:H78,"&lt;&gt;#N/A")</f>
        <v>0</v>
      </c>
      <c r="I79" s="43">
        <f t="shared" ref="I79:J79" si="14">SUMIF(I69:I78,"&lt;&gt;#N/A")</f>
        <v>0</v>
      </c>
      <c r="J79" s="43">
        <f t="shared" si="14"/>
        <v>0</v>
      </c>
    </row>
    <row r="80" spans="1:10" ht="24.95" customHeight="1" x14ac:dyDescent="0.4">
      <c r="A80" s="54"/>
      <c r="B80" s="54"/>
      <c r="C80" s="54"/>
      <c r="D80" s="54"/>
      <c r="E80" s="54"/>
      <c r="F80" s="54"/>
      <c r="G80" s="55"/>
      <c r="H80" s="55"/>
      <c r="I80" s="55"/>
    </row>
    <row r="81" spans="1:10" ht="24.95" customHeight="1" x14ac:dyDescent="0.4">
      <c r="A81" s="56" t="s">
        <v>91</v>
      </c>
      <c r="B81" s="54"/>
      <c r="C81" s="54"/>
      <c r="D81" s="54"/>
      <c r="E81" s="54"/>
      <c r="F81" s="54"/>
      <c r="G81" s="55"/>
      <c r="H81" s="55"/>
      <c r="I81" s="55"/>
    </row>
    <row r="82" spans="1:10" ht="42.95" customHeight="1" x14ac:dyDescent="0.4">
      <c r="A82" s="160" t="s">
        <v>128</v>
      </c>
      <c r="B82" s="28" t="s">
        <v>49</v>
      </c>
      <c r="C82" s="28" t="s">
        <v>51</v>
      </c>
      <c r="D82" s="28" t="s">
        <v>32</v>
      </c>
      <c r="E82" s="41" t="s">
        <v>162</v>
      </c>
      <c r="F82" s="41" t="s">
        <v>163</v>
      </c>
      <c r="G82" s="28" t="s">
        <v>33</v>
      </c>
      <c r="H82" s="41" t="s">
        <v>133</v>
      </c>
      <c r="I82" s="41" t="s">
        <v>35</v>
      </c>
      <c r="J82" s="41" t="s">
        <v>113</v>
      </c>
    </row>
    <row r="83" spans="1:10" ht="24.95" customHeight="1" x14ac:dyDescent="0.4">
      <c r="A83" s="160"/>
      <c r="B83" s="49"/>
      <c r="C83" s="59"/>
      <c r="D83" s="49"/>
      <c r="E83" s="49"/>
      <c r="F83" s="49"/>
      <c r="G83" s="49"/>
      <c r="H83" s="50"/>
      <c r="I83" s="42">
        <f>IF(AND(B83&lt;&gt;"",C83&lt;&gt;"",D83&lt;&gt;"",E83&lt;&gt;"",F83&lt;&gt;"",G83&lt;&gt;"",H83&lt;&gt;""),VLOOKUP(G83,通所リハビリテーション費!$A$34:$B$38,2,0),0)</f>
        <v>0</v>
      </c>
      <c r="J83" s="42">
        <f>((I83*H83)*0.1*10)/2</f>
        <v>0</v>
      </c>
    </row>
    <row r="84" spans="1:10" ht="24.95" customHeight="1" x14ac:dyDescent="0.4">
      <c r="A84" s="160"/>
      <c r="B84" s="49"/>
      <c r="C84" s="59"/>
      <c r="D84" s="49"/>
      <c r="E84" s="49"/>
      <c r="F84" s="49"/>
      <c r="G84" s="49"/>
      <c r="H84" s="50"/>
      <c r="I84" s="42">
        <f>IF(AND(B84&lt;&gt;"",C84&lt;&gt;"",D84&lt;&gt;"",E84&lt;&gt;"",F84&lt;&gt;"",G84&lt;&gt;"",H84&lt;&gt;""),VLOOKUP(G84,通所リハビリテーション費!$A$34:$B$38,2,0),0)</f>
        <v>0</v>
      </c>
      <c r="J84" s="42">
        <f t="shared" ref="J84:J87" si="15">((I84*H84)*0.1*10)/2</f>
        <v>0</v>
      </c>
    </row>
    <row r="85" spans="1:10" ht="24.95" customHeight="1" x14ac:dyDescent="0.4">
      <c r="A85" s="160"/>
      <c r="B85" s="49"/>
      <c r="C85" s="59"/>
      <c r="D85" s="49"/>
      <c r="E85" s="49"/>
      <c r="F85" s="49"/>
      <c r="G85" s="49"/>
      <c r="H85" s="50"/>
      <c r="I85" s="42">
        <f>IF(AND(B85&lt;&gt;"",C85&lt;&gt;"",D85&lt;&gt;"",E85&lt;&gt;"",F85&lt;&gt;"",G85&lt;&gt;"",H85&lt;&gt;""),VLOOKUP(G85,通所リハビリテーション費!$A$34:$B$38,2,0),0)</f>
        <v>0</v>
      </c>
      <c r="J85" s="42">
        <f t="shared" si="15"/>
        <v>0</v>
      </c>
    </row>
    <row r="86" spans="1:10" ht="24.95" customHeight="1" x14ac:dyDescent="0.4">
      <c r="A86" s="160"/>
      <c r="B86" s="49"/>
      <c r="C86" s="59"/>
      <c r="D86" s="49"/>
      <c r="E86" s="49"/>
      <c r="F86" s="49"/>
      <c r="G86" s="49"/>
      <c r="H86" s="50"/>
      <c r="I86" s="42">
        <f>IF(AND(B86&lt;&gt;"",C86&lt;&gt;"",D86&lt;&gt;"",E86&lt;&gt;"",F86&lt;&gt;"",G86&lt;&gt;"",H86&lt;&gt;""),VLOOKUP(G86,通所リハビリテーション費!$A$34:$B$38,2,0),0)</f>
        <v>0</v>
      </c>
      <c r="J86" s="42">
        <f t="shared" si="15"/>
        <v>0</v>
      </c>
    </row>
    <row r="87" spans="1:10" ht="24.95" customHeight="1" x14ac:dyDescent="0.4">
      <c r="A87" s="160"/>
      <c r="B87" s="49"/>
      <c r="C87" s="59"/>
      <c r="D87" s="49"/>
      <c r="E87" s="49"/>
      <c r="F87" s="49"/>
      <c r="G87" s="49"/>
      <c r="H87" s="50"/>
      <c r="I87" s="42">
        <f>IF(AND(B87&lt;&gt;"",C87&lt;&gt;"",D87&lt;&gt;"",E87&lt;&gt;"",F87&lt;&gt;"",G87&lt;&gt;"",H87&lt;&gt;""),VLOOKUP(G87,通所リハビリテーション費!$A$34:$B$38,2,0),0)</f>
        <v>0</v>
      </c>
      <c r="J87" s="42">
        <f t="shared" si="15"/>
        <v>0</v>
      </c>
    </row>
    <row r="88" spans="1:10" ht="24.95" customHeight="1" x14ac:dyDescent="0.4">
      <c r="A88" s="110" t="s">
        <v>38</v>
      </c>
      <c r="B88" s="111"/>
      <c r="C88" s="111"/>
      <c r="D88" s="111"/>
      <c r="E88" s="111"/>
      <c r="F88" s="111"/>
      <c r="G88" s="112"/>
      <c r="H88" s="43">
        <f>SUMIF(H83:H87,"&lt;&gt;#N/A")</f>
        <v>0</v>
      </c>
      <c r="I88" s="43">
        <f t="shared" ref="I88:J88" si="16">SUMIF(I83:I87,"&lt;&gt;#N/A")</f>
        <v>0</v>
      </c>
      <c r="J88" s="43">
        <f t="shared" si="16"/>
        <v>0</v>
      </c>
    </row>
    <row r="89" spans="1:10" ht="24.95" customHeight="1" x14ac:dyDescent="0.4">
      <c r="A89" s="26"/>
      <c r="B89" s="26"/>
      <c r="C89" s="26"/>
      <c r="D89" s="26"/>
      <c r="E89" s="26"/>
      <c r="F89" s="26"/>
      <c r="G89" s="26"/>
      <c r="H89" s="27"/>
      <c r="I89" s="27"/>
      <c r="J89" s="27"/>
    </row>
    <row r="90" spans="1:10" ht="24.95" customHeight="1" x14ac:dyDescent="0.4">
      <c r="A90" s="40" t="s">
        <v>41</v>
      </c>
      <c r="B90" s="44"/>
      <c r="C90" s="44"/>
      <c r="D90" s="44"/>
      <c r="E90" s="44"/>
      <c r="F90" s="44"/>
      <c r="G90" s="44"/>
      <c r="H90" s="44"/>
      <c r="I90" s="44"/>
      <c r="J90" s="44"/>
    </row>
    <row r="91" spans="1:10" ht="24.95" customHeight="1" x14ac:dyDescent="0.4">
      <c r="A91" s="53" t="s">
        <v>90</v>
      </c>
      <c r="B91" s="44"/>
      <c r="C91" s="44"/>
      <c r="D91" s="44"/>
      <c r="E91" s="44"/>
      <c r="F91" s="44"/>
      <c r="G91" s="44"/>
      <c r="H91" s="44"/>
      <c r="I91" s="44"/>
    </row>
    <row r="92" spans="1:10" ht="42.95" customHeight="1" x14ac:dyDescent="0.4">
      <c r="A92" s="160" t="s">
        <v>129</v>
      </c>
      <c r="B92" s="28" t="s">
        <v>49</v>
      </c>
      <c r="C92" s="28" t="s">
        <v>51</v>
      </c>
      <c r="D92" s="28" t="s">
        <v>32</v>
      </c>
      <c r="E92" s="41" t="s">
        <v>162</v>
      </c>
      <c r="F92" s="41" t="s">
        <v>163</v>
      </c>
      <c r="G92" s="28" t="s">
        <v>33</v>
      </c>
      <c r="H92" s="41" t="s">
        <v>50</v>
      </c>
      <c r="I92" s="41" t="s">
        <v>35</v>
      </c>
      <c r="J92" s="41" t="s">
        <v>113</v>
      </c>
    </row>
    <row r="93" spans="1:10" ht="24.95" customHeight="1" x14ac:dyDescent="0.4">
      <c r="A93" s="160"/>
      <c r="B93" s="49"/>
      <c r="C93" s="59"/>
      <c r="D93" s="49"/>
      <c r="E93" s="49"/>
      <c r="F93" s="49"/>
      <c r="G93" s="49"/>
      <c r="H93" s="50"/>
      <c r="I93" s="42">
        <f>IF(AND(B93&lt;&gt;"",C93&lt;&gt;"",D93&lt;&gt;"",E93&lt;&gt;"",F93&lt;&gt;"",G93&lt;&gt;"",H93&lt;&gt;""),VLOOKUP(G93,通所リハビリテーション費!$A$41:$B$45,2,0),0)</f>
        <v>0</v>
      </c>
      <c r="J93" s="42">
        <f>(I93*H93)*0.1*10</f>
        <v>0</v>
      </c>
    </row>
    <row r="94" spans="1:10" ht="24.95" customHeight="1" x14ac:dyDescent="0.4">
      <c r="A94" s="160"/>
      <c r="B94" s="49"/>
      <c r="C94" s="59"/>
      <c r="D94" s="49"/>
      <c r="E94" s="49"/>
      <c r="F94" s="49"/>
      <c r="G94" s="49"/>
      <c r="H94" s="50"/>
      <c r="I94" s="42">
        <f>IF(AND(B94&lt;&gt;"",C94&lt;&gt;"",D94&lt;&gt;"",E94&lt;&gt;"",F94&lt;&gt;"",G94&lt;&gt;"",H94&lt;&gt;""),VLOOKUP(G94,通所リハビリテーション費!$A$41:$B$45,2,0),0)</f>
        <v>0</v>
      </c>
      <c r="J94" s="42">
        <f t="shared" ref="J94:J97" si="17">(I94*H94)*0.1*10</f>
        <v>0</v>
      </c>
    </row>
    <row r="95" spans="1:10" ht="24.95" customHeight="1" x14ac:dyDescent="0.4">
      <c r="A95" s="160"/>
      <c r="B95" s="49"/>
      <c r="C95" s="59"/>
      <c r="D95" s="49"/>
      <c r="E95" s="49"/>
      <c r="F95" s="49"/>
      <c r="G95" s="49"/>
      <c r="H95" s="50"/>
      <c r="I95" s="42">
        <f>IF(AND(B95&lt;&gt;"",C95&lt;&gt;"",D95&lt;&gt;"",E95&lt;&gt;"",F95&lt;&gt;"",G95&lt;&gt;"",H95&lt;&gt;""),VLOOKUP(G95,通所リハビリテーション費!$A$41:$B$45,2,0),0)</f>
        <v>0</v>
      </c>
      <c r="J95" s="42">
        <f t="shared" si="17"/>
        <v>0</v>
      </c>
    </row>
    <row r="96" spans="1:10" ht="24.95" customHeight="1" x14ac:dyDescent="0.4">
      <c r="A96" s="160"/>
      <c r="B96" s="49"/>
      <c r="C96" s="59"/>
      <c r="D96" s="49"/>
      <c r="E96" s="49"/>
      <c r="F96" s="49"/>
      <c r="G96" s="49"/>
      <c r="H96" s="50"/>
      <c r="I96" s="42">
        <f>IF(AND(B96&lt;&gt;"",C96&lt;&gt;"",D96&lt;&gt;"",E96&lt;&gt;"",F96&lt;&gt;"",G96&lt;&gt;"",H96&lt;&gt;""),VLOOKUP(G96,通所リハビリテーション費!$A$41:$B$45,2,0),0)</f>
        <v>0</v>
      </c>
      <c r="J96" s="42">
        <f t="shared" si="17"/>
        <v>0</v>
      </c>
    </row>
    <row r="97" spans="1:10" ht="24.95" customHeight="1" x14ac:dyDescent="0.4">
      <c r="A97" s="160"/>
      <c r="B97" s="49"/>
      <c r="C97" s="59"/>
      <c r="D97" s="49"/>
      <c r="E97" s="49"/>
      <c r="F97" s="49"/>
      <c r="G97" s="49"/>
      <c r="H97" s="50"/>
      <c r="I97" s="42">
        <f>IF(AND(B97&lt;&gt;"",C97&lt;&gt;"",D97&lt;&gt;"",E97&lt;&gt;"",F97&lt;&gt;"",G97&lt;&gt;"",H97&lt;&gt;""),VLOOKUP(G97,通所リハビリテーション費!$A$41:$B$45,2,0),0)</f>
        <v>0</v>
      </c>
      <c r="J97" s="42">
        <f t="shared" si="17"/>
        <v>0</v>
      </c>
    </row>
    <row r="98" spans="1:10" ht="24.95" customHeight="1" x14ac:dyDescent="0.4">
      <c r="A98" s="160"/>
      <c r="B98" s="49"/>
      <c r="C98" s="49"/>
      <c r="D98" s="49"/>
      <c r="E98" s="49"/>
      <c r="F98" s="49"/>
      <c r="G98" s="49"/>
      <c r="H98" s="50"/>
      <c r="I98" s="42">
        <f>IF(AND(B98&lt;&gt;"",C98&lt;&gt;"",D98&lt;&gt;"",E98&lt;&gt;"",F98&lt;&gt;"",G98&lt;&gt;"",H98&lt;&gt;""),VLOOKUP(G98,通所リハビリテーション費!$A$41:$B$45,2,0),0)</f>
        <v>0</v>
      </c>
      <c r="J98" s="42">
        <f>(I98*H98)*0.1*10</f>
        <v>0</v>
      </c>
    </row>
    <row r="99" spans="1:10" ht="24.95" customHeight="1" x14ac:dyDescent="0.4">
      <c r="A99" s="160"/>
      <c r="B99" s="49"/>
      <c r="C99" s="49"/>
      <c r="D99" s="49"/>
      <c r="E99" s="49"/>
      <c r="F99" s="49"/>
      <c r="G99" s="49"/>
      <c r="H99" s="50"/>
      <c r="I99" s="42">
        <f>IF(AND(B99&lt;&gt;"",C99&lt;&gt;"",D99&lt;&gt;"",E99&lt;&gt;"",F99&lt;&gt;"",G99&lt;&gt;"",H99&lt;&gt;""),VLOOKUP(G99,通所リハビリテーション費!$A$41:$B$45,2,0),0)</f>
        <v>0</v>
      </c>
      <c r="J99" s="42">
        <f t="shared" ref="J99:J102" si="18">(I99*H99)*0.1*10</f>
        <v>0</v>
      </c>
    </row>
    <row r="100" spans="1:10" ht="24.95" customHeight="1" x14ac:dyDescent="0.4">
      <c r="A100" s="160"/>
      <c r="B100" s="49"/>
      <c r="C100" s="49"/>
      <c r="D100" s="49"/>
      <c r="E100" s="49"/>
      <c r="F100" s="49"/>
      <c r="G100" s="49"/>
      <c r="H100" s="50"/>
      <c r="I100" s="42">
        <f>IF(AND(B100&lt;&gt;"",C100&lt;&gt;"",D100&lt;&gt;"",E100&lt;&gt;"",F100&lt;&gt;"",G100&lt;&gt;"",H100&lt;&gt;""),VLOOKUP(G100,通所リハビリテーション費!$A$41:$B$45,2,0),0)</f>
        <v>0</v>
      </c>
      <c r="J100" s="42">
        <f t="shared" si="18"/>
        <v>0</v>
      </c>
    </row>
    <row r="101" spans="1:10" ht="24.95" customHeight="1" x14ac:dyDescent="0.4">
      <c r="A101" s="160"/>
      <c r="B101" s="49"/>
      <c r="C101" s="49"/>
      <c r="D101" s="49"/>
      <c r="E101" s="49"/>
      <c r="F101" s="49"/>
      <c r="G101" s="49"/>
      <c r="H101" s="50"/>
      <c r="I101" s="42">
        <f>IF(AND(B101&lt;&gt;"",C101&lt;&gt;"",D101&lt;&gt;"",E101&lt;&gt;"",F101&lt;&gt;"",G101&lt;&gt;"",H101&lt;&gt;""),VLOOKUP(G101,通所リハビリテーション費!$A$41:$B$45,2,0),0)</f>
        <v>0</v>
      </c>
      <c r="J101" s="42">
        <f t="shared" si="18"/>
        <v>0</v>
      </c>
    </row>
    <row r="102" spans="1:10" ht="24.95" customHeight="1" x14ac:dyDescent="0.4">
      <c r="A102" s="160"/>
      <c r="B102" s="49"/>
      <c r="C102" s="49"/>
      <c r="D102" s="49"/>
      <c r="E102" s="49"/>
      <c r="F102" s="49"/>
      <c r="G102" s="49"/>
      <c r="H102" s="50"/>
      <c r="I102" s="42">
        <f>IF(AND(B102&lt;&gt;"",C102&lt;&gt;"",D102&lt;&gt;"",E102&lt;&gt;"",F102&lt;&gt;"",G102&lt;&gt;"",H102&lt;&gt;""),VLOOKUP(G102,通所リハビリテーション費!$A$41:$B$45,2,0),0)</f>
        <v>0</v>
      </c>
      <c r="J102" s="42">
        <f t="shared" si="18"/>
        <v>0</v>
      </c>
    </row>
    <row r="103" spans="1:10" ht="24.95" customHeight="1" x14ac:dyDescent="0.4">
      <c r="A103" s="110" t="s">
        <v>38</v>
      </c>
      <c r="B103" s="111"/>
      <c r="C103" s="111"/>
      <c r="D103" s="111"/>
      <c r="E103" s="111"/>
      <c r="F103" s="111"/>
      <c r="G103" s="112"/>
      <c r="H103" s="43">
        <f>SUMIF(H93:H102,"&lt;&gt;#N/A")</f>
        <v>0</v>
      </c>
      <c r="I103" s="43">
        <f t="shared" ref="I103" si="19">SUMIF(I93:I102,"&lt;&gt;#N/A")</f>
        <v>0</v>
      </c>
      <c r="J103" s="43">
        <f>SUMIF(J93:J102,"&lt;&gt;#N/A")</f>
        <v>0</v>
      </c>
    </row>
    <row r="104" spans="1:10" ht="24.95" customHeight="1" x14ac:dyDescent="0.4">
      <c r="A104" s="54"/>
      <c r="B104" s="54"/>
      <c r="C104" s="54"/>
      <c r="D104" s="54"/>
      <c r="E104" s="54"/>
      <c r="F104" s="54"/>
      <c r="G104" s="55"/>
      <c r="H104" s="55"/>
      <c r="I104" s="55"/>
    </row>
    <row r="105" spans="1:10" ht="24.95" customHeight="1" x14ac:dyDescent="0.4">
      <c r="A105" s="56" t="s">
        <v>91</v>
      </c>
      <c r="B105" s="54"/>
      <c r="C105" s="54"/>
      <c r="D105" s="54"/>
      <c r="E105" s="54"/>
      <c r="F105" s="54"/>
      <c r="G105" s="55"/>
      <c r="H105" s="55"/>
      <c r="I105" s="55"/>
    </row>
    <row r="106" spans="1:10" ht="42.95" customHeight="1" x14ac:dyDescent="0.4">
      <c r="A106" s="160" t="s">
        <v>129</v>
      </c>
      <c r="B106" s="28" t="s">
        <v>49</v>
      </c>
      <c r="C106" s="28" t="s">
        <v>51</v>
      </c>
      <c r="D106" s="28" t="s">
        <v>32</v>
      </c>
      <c r="E106" s="41" t="s">
        <v>162</v>
      </c>
      <c r="F106" s="41" t="s">
        <v>163</v>
      </c>
      <c r="G106" s="28" t="s">
        <v>33</v>
      </c>
      <c r="H106" s="41" t="s">
        <v>133</v>
      </c>
      <c r="I106" s="41" t="s">
        <v>35</v>
      </c>
      <c r="J106" s="41" t="s">
        <v>113</v>
      </c>
    </row>
    <row r="107" spans="1:10" ht="24.95" customHeight="1" x14ac:dyDescent="0.4">
      <c r="A107" s="160"/>
      <c r="B107" s="49"/>
      <c r="C107" s="59"/>
      <c r="D107" s="49"/>
      <c r="E107" s="49"/>
      <c r="F107" s="49"/>
      <c r="G107" s="49"/>
      <c r="H107" s="50"/>
      <c r="I107" s="42">
        <f>IF(AND(B107&lt;&gt;"",C107&lt;&gt;"",D107&lt;&gt;"",E107&lt;&gt;"",F107&lt;&gt;"",G107&lt;&gt;"",H107&lt;&gt;""),VLOOKUP(G107,通所リハビリテーション費!$A$41:$B$45,2,0),0)</f>
        <v>0</v>
      </c>
      <c r="J107" s="42">
        <f>((I107*H107)*0.1*10)/2</f>
        <v>0</v>
      </c>
    </row>
    <row r="108" spans="1:10" ht="24.95" customHeight="1" x14ac:dyDescent="0.4">
      <c r="A108" s="160"/>
      <c r="B108" s="49"/>
      <c r="C108" s="59"/>
      <c r="D108" s="49"/>
      <c r="E108" s="49"/>
      <c r="F108" s="49"/>
      <c r="G108" s="49"/>
      <c r="H108" s="50"/>
      <c r="I108" s="42">
        <f>IF(AND(B108&lt;&gt;"",C108&lt;&gt;"",D108&lt;&gt;"",E108&lt;&gt;"",F108&lt;&gt;"",G108&lt;&gt;"",H108&lt;&gt;""),VLOOKUP(G108,通所リハビリテーション費!$A$41:$B$45,2,0),0)</f>
        <v>0</v>
      </c>
      <c r="J108" s="42">
        <f t="shared" ref="J108:J111" si="20">((I108*H108)*0.1*10)/2</f>
        <v>0</v>
      </c>
    </row>
    <row r="109" spans="1:10" ht="24.95" customHeight="1" x14ac:dyDescent="0.4">
      <c r="A109" s="160"/>
      <c r="B109" s="49"/>
      <c r="C109" s="59"/>
      <c r="D109" s="49"/>
      <c r="E109" s="49"/>
      <c r="F109" s="49"/>
      <c r="G109" s="49"/>
      <c r="H109" s="50"/>
      <c r="I109" s="42">
        <f>IF(AND(B109&lt;&gt;"",C109&lt;&gt;"",D109&lt;&gt;"",E109&lt;&gt;"",F109&lt;&gt;"",G109&lt;&gt;"",H109&lt;&gt;""),VLOOKUP(G109,通所リハビリテーション費!$A$41:$B$45,2,0),0)</f>
        <v>0</v>
      </c>
      <c r="J109" s="42">
        <f t="shared" si="20"/>
        <v>0</v>
      </c>
    </row>
    <row r="110" spans="1:10" ht="24.95" customHeight="1" x14ac:dyDescent="0.4">
      <c r="A110" s="160"/>
      <c r="B110" s="49"/>
      <c r="C110" s="59"/>
      <c r="D110" s="49"/>
      <c r="E110" s="49"/>
      <c r="F110" s="49"/>
      <c r="G110" s="49"/>
      <c r="H110" s="50"/>
      <c r="I110" s="42">
        <f>IF(AND(B110&lt;&gt;"",C110&lt;&gt;"",D110&lt;&gt;"",E110&lt;&gt;"",F110&lt;&gt;"",G110&lt;&gt;"",H110&lt;&gt;""),VLOOKUP(G110,通所リハビリテーション費!$A$41:$B$45,2,0),0)</f>
        <v>0</v>
      </c>
      <c r="J110" s="42">
        <f t="shared" si="20"/>
        <v>0</v>
      </c>
    </row>
    <row r="111" spans="1:10" ht="24.95" customHeight="1" x14ac:dyDescent="0.4">
      <c r="A111" s="160"/>
      <c r="B111" s="49"/>
      <c r="C111" s="59"/>
      <c r="D111" s="49"/>
      <c r="E111" s="49"/>
      <c r="F111" s="49"/>
      <c r="G111" s="49"/>
      <c r="H111" s="50"/>
      <c r="I111" s="42">
        <f>IF(AND(B111&lt;&gt;"",C111&lt;&gt;"",D111&lt;&gt;"",E111&lt;&gt;"",F111&lt;&gt;"",G111&lt;&gt;"",H111&lt;&gt;""),VLOOKUP(G111,通所リハビリテーション費!$A$41:$B$45,2,0),0)</f>
        <v>0</v>
      </c>
      <c r="J111" s="42">
        <f t="shared" si="20"/>
        <v>0</v>
      </c>
    </row>
    <row r="112" spans="1:10" ht="24.95" customHeight="1" x14ac:dyDescent="0.4">
      <c r="A112" s="110" t="s">
        <v>38</v>
      </c>
      <c r="B112" s="111"/>
      <c r="C112" s="111"/>
      <c r="D112" s="111"/>
      <c r="E112" s="111"/>
      <c r="F112" s="111"/>
      <c r="G112" s="112"/>
      <c r="H112" s="43">
        <f>SUMIF(H107:H111,"&lt;&gt;#N/A")</f>
        <v>0</v>
      </c>
      <c r="I112" s="43">
        <f>SUMIF(I107:I111,"&lt;&gt;#N/A")</f>
        <v>0</v>
      </c>
      <c r="J112" s="43">
        <f t="shared" ref="J112" si="21">SUMIF(J107:J111,"&lt;&gt;#N/A")</f>
        <v>0</v>
      </c>
    </row>
    <row r="113" spans="1:21" ht="24.95" customHeight="1" x14ac:dyDescent="0.4">
      <c r="A113" s="26"/>
      <c r="B113" s="26"/>
      <c r="C113" s="26"/>
      <c r="D113" s="26"/>
      <c r="E113" s="26"/>
      <c r="F113" s="26"/>
      <c r="G113" s="26"/>
      <c r="H113" s="27"/>
      <c r="I113" s="27"/>
      <c r="J113" s="27"/>
    </row>
    <row r="114" spans="1:21" s="44" customFormat="1" ht="24.95" customHeight="1" x14ac:dyDescent="0.4">
      <c r="A114" s="40" t="s">
        <v>42</v>
      </c>
      <c r="B114" s="32"/>
      <c r="C114" s="32"/>
      <c r="D114" s="32"/>
      <c r="E114" s="32"/>
      <c r="F114" s="32"/>
      <c r="G114" s="32"/>
      <c r="H114" s="32"/>
      <c r="I114" s="32"/>
      <c r="J114" s="32"/>
      <c r="Q114" s="33"/>
      <c r="R114" s="33"/>
      <c r="S114" s="33"/>
      <c r="T114" s="32"/>
      <c r="U114" s="32"/>
    </row>
    <row r="115" spans="1:21" ht="24.95" customHeight="1" x14ac:dyDescent="0.4">
      <c r="A115" s="53" t="s">
        <v>90</v>
      </c>
    </row>
    <row r="116" spans="1:21" ht="42.95" customHeight="1" x14ac:dyDescent="0.4">
      <c r="A116" s="160" t="s">
        <v>130</v>
      </c>
      <c r="B116" s="28" t="s">
        <v>49</v>
      </c>
      <c r="C116" s="28" t="s">
        <v>51</v>
      </c>
      <c r="D116" s="28" t="s">
        <v>32</v>
      </c>
      <c r="E116" s="41" t="s">
        <v>162</v>
      </c>
      <c r="F116" s="41" t="s">
        <v>163</v>
      </c>
      <c r="G116" s="28" t="s">
        <v>33</v>
      </c>
      <c r="H116" s="41" t="s">
        <v>50</v>
      </c>
      <c r="I116" s="41" t="s">
        <v>35</v>
      </c>
      <c r="J116" s="41" t="s">
        <v>113</v>
      </c>
    </row>
    <row r="117" spans="1:21" ht="24.95" customHeight="1" x14ac:dyDescent="0.4">
      <c r="A117" s="160"/>
      <c r="B117" s="49"/>
      <c r="C117" s="59"/>
      <c r="D117" s="49"/>
      <c r="E117" s="49"/>
      <c r="F117" s="49"/>
      <c r="G117" s="49"/>
      <c r="H117" s="50"/>
      <c r="I117" s="42">
        <f>IF(AND(B117&lt;&gt;"",C117&lt;&gt;"",D117&lt;&gt;"",E117&lt;&gt;"",F117&lt;&gt;"",G117&lt;&gt;"",H117&lt;&gt;""),VLOOKUP(G117,通所リハビリテーション費!$A$48:$B$52,2,0),0)</f>
        <v>0</v>
      </c>
      <c r="J117" s="42">
        <f>(I117*H117)*0.1*10</f>
        <v>0</v>
      </c>
    </row>
    <row r="118" spans="1:21" ht="24.95" customHeight="1" x14ac:dyDescent="0.4">
      <c r="A118" s="160"/>
      <c r="B118" s="49"/>
      <c r="C118" s="59"/>
      <c r="D118" s="49"/>
      <c r="E118" s="49"/>
      <c r="F118" s="49"/>
      <c r="G118" s="49"/>
      <c r="H118" s="50"/>
      <c r="I118" s="42">
        <f>IF(AND(B118&lt;&gt;"",C118&lt;&gt;"",D118&lt;&gt;"",E118&lt;&gt;"",F118&lt;&gt;"",G118&lt;&gt;"",H118&lt;&gt;""),VLOOKUP(G118,通所リハビリテーション費!$A$48:$B$52,2,0),0)</f>
        <v>0</v>
      </c>
      <c r="J118" s="42">
        <f t="shared" ref="J118:J121" si="22">(I118*H118)*0.1*10</f>
        <v>0</v>
      </c>
    </row>
    <row r="119" spans="1:21" ht="24.95" customHeight="1" x14ac:dyDescent="0.4">
      <c r="A119" s="160"/>
      <c r="B119" s="49"/>
      <c r="C119" s="59"/>
      <c r="D119" s="49"/>
      <c r="E119" s="49"/>
      <c r="F119" s="49"/>
      <c r="G119" s="49"/>
      <c r="H119" s="50"/>
      <c r="I119" s="42">
        <f>IF(AND(B119&lt;&gt;"",C119&lt;&gt;"",D119&lt;&gt;"",E119&lt;&gt;"",F119&lt;&gt;"",G119&lt;&gt;"",H119&lt;&gt;""),VLOOKUP(G119,通所リハビリテーション費!$A$48:$B$52,2,0),0)</f>
        <v>0</v>
      </c>
      <c r="J119" s="42">
        <f t="shared" si="22"/>
        <v>0</v>
      </c>
    </row>
    <row r="120" spans="1:21" ht="24.95" customHeight="1" x14ac:dyDescent="0.4">
      <c r="A120" s="160"/>
      <c r="B120" s="49"/>
      <c r="C120" s="59"/>
      <c r="D120" s="49"/>
      <c r="E120" s="49"/>
      <c r="F120" s="49"/>
      <c r="G120" s="49"/>
      <c r="H120" s="50"/>
      <c r="I120" s="42">
        <f>IF(AND(B120&lt;&gt;"",C120&lt;&gt;"",D120&lt;&gt;"",E120&lt;&gt;"",F120&lt;&gt;"",G120&lt;&gt;"",H120&lt;&gt;""),VLOOKUP(G120,通所リハビリテーション費!$A$48:$B$52,2,0),0)</f>
        <v>0</v>
      </c>
      <c r="J120" s="42">
        <f t="shared" si="22"/>
        <v>0</v>
      </c>
    </row>
    <row r="121" spans="1:21" ht="24.95" customHeight="1" x14ac:dyDescent="0.4">
      <c r="A121" s="160"/>
      <c r="B121" s="49"/>
      <c r="C121" s="59"/>
      <c r="D121" s="49"/>
      <c r="E121" s="49"/>
      <c r="F121" s="49"/>
      <c r="G121" s="49"/>
      <c r="H121" s="50"/>
      <c r="I121" s="42">
        <f>IF(AND(B121&lt;&gt;"",C121&lt;&gt;"",D121&lt;&gt;"",E121&lt;&gt;"",F121&lt;&gt;"",G121&lt;&gt;"",H121&lt;&gt;""),VLOOKUP(G121,通所リハビリテーション費!$A$48:$B$52,2,0),0)</f>
        <v>0</v>
      </c>
      <c r="J121" s="42">
        <f t="shared" si="22"/>
        <v>0</v>
      </c>
    </row>
    <row r="122" spans="1:21" ht="24.95" customHeight="1" x14ac:dyDescent="0.4">
      <c r="A122" s="160"/>
      <c r="B122" s="49"/>
      <c r="C122" s="49"/>
      <c r="D122" s="49"/>
      <c r="E122" s="49"/>
      <c r="F122" s="49"/>
      <c r="G122" s="49"/>
      <c r="H122" s="50"/>
      <c r="I122" s="42">
        <f>IF(AND(B122&lt;&gt;"",C122&lt;&gt;"",D122&lt;&gt;"",E122&lt;&gt;"",F122&lt;&gt;"",G122&lt;&gt;"",H122&lt;&gt;""),VLOOKUP(G122,通所リハビリテーション費!$A$48:$B$52,2,0),0)</f>
        <v>0</v>
      </c>
      <c r="J122" s="42">
        <f>(I122*H122)*0.1*10</f>
        <v>0</v>
      </c>
    </row>
    <row r="123" spans="1:21" ht="24.95" customHeight="1" x14ac:dyDescent="0.4">
      <c r="A123" s="160"/>
      <c r="B123" s="49"/>
      <c r="C123" s="49"/>
      <c r="D123" s="49"/>
      <c r="E123" s="49"/>
      <c r="F123" s="49"/>
      <c r="G123" s="49"/>
      <c r="H123" s="50"/>
      <c r="I123" s="42">
        <f>IF(AND(B123&lt;&gt;"",C123&lt;&gt;"",D123&lt;&gt;"",E123&lt;&gt;"",F123&lt;&gt;"",G123&lt;&gt;"",H123&lt;&gt;""),VLOOKUP(G123,通所リハビリテーション費!$A$48:$B$52,2,0),0)</f>
        <v>0</v>
      </c>
      <c r="J123" s="42">
        <f t="shared" ref="J123:J126" si="23">(I123*H123)*0.1*10</f>
        <v>0</v>
      </c>
    </row>
    <row r="124" spans="1:21" ht="24.95" customHeight="1" x14ac:dyDescent="0.4">
      <c r="A124" s="160"/>
      <c r="B124" s="49"/>
      <c r="C124" s="49"/>
      <c r="D124" s="49"/>
      <c r="E124" s="49"/>
      <c r="F124" s="49"/>
      <c r="G124" s="49"/>
      <c r="H124" s="50"/>
      <c r="I124" s="42">
        <f>IF(AND(B124&lt;&gt;"",C124&lt;&gt;"",D124&lt;&gt;"",E124&lt;&gt;"",F124&lt;&gt;"",G124&lt;&gt;"",H124&lt;&gt;""),VLOOKUP(G124,通所リハビリテーション費!$A$48:$B$52,2,0),0)</f>
        <v>0</v>
      </c>
      <c r="J124" s="42">
        <f t="shared" si="23"/>
        <v>0</v>
      </c>
    </row>
    <row r="125" spans="1:21" ht="24.95" customHeight="1" x14ac:dyDescent="0.4">
      <c r="A125" s="160"/>
      <c r="B125" s="49"/>
      <c r="C125" s="49"/>
      <c r="D125" s="49"/>
      <c r="E125" s="49"/>
      <c r="F125" s="49"/>
      <c r="G125" s="49"/>
      <c r="H125" s="50"/>
      <c r="I125" s="42">
        <f>IF(AND(B125&lt;&gt;"",C125&lt;&gt;"",D125&lt;&gt;"",E125&lt;&gt;"",F125&lt;&gt;"",G125&lt;&gt;"",H125&lt;&gt;""),VLOOKUP(G125,通所リハビリテーション費!$A$48:$B$52,2,0),0)</f>
        <v>0</v>
      </c>
      <c r="J125" s="42">
        <f t="shared" si="23"/>
        <v>0</v>
      </c>
    </row>
    <row r="126" spans="1:21" ht="24.95" customHeight="1" x14ac:dyDescent="0.4">
      <c r="A126" s="160"/>
      <c r="B126" s="49"/>
      <c r="C126" s="49"/>
      <c r="D126" s="49"/>
      <c r="E126" s="49"/>
      <c r="F126" s="49"/>
      <c r="G126" s="49"/>
      <c r="H126" s="50"/>
      <c r="I126" s="42">
        <f>IF(AND(B126&lt;&gt;"",C126&lt;&gt;"",D126&lt;&gt;"",E126&lt;&gt;"",F126&lt;&gt;"",G126&lt;&gt;"",H126&lt;&gt;""),VLOOKUP(G126,通所リハビリテーション費!$A$48:$B$52,2,0),0)</f>
        <v>0</v>
      </c>
      <c r="J126" s="42">
        <f t="shared" si="23"/>
        <v>0</v>
      </c>
    </row>
    <row r="127" spans="1:21" ht="24.95" customHeight="1" x14ac:dyDescent="0.4">
      <c r="A127" s="110" t="s">
        <v>38</v>
      </c>
      <c r="B127" s="111"/>
      <c r="C127" s="111"/>
      <c r="D127" s="111"/>
      <c r="E127" s="111"/>
      <c r="F127" s="111"/>
      <c r="G127" s="112"/>
      <c r="H127" s="43">
        <f>SUMIF(H117:H126,"&lt;&gt;#N/A")</f>
        <v>0</v>
      </c>
      <c r="I127" s="43">
        <f t="shared" ref="I127:J127" si="24">SUMIF(I117:I126,"&lt;&gt;#N/A")</f>
        <v>0</v>
      </c>
      <c r="J127" s="43">
        <f t="shared" si="24"/>
        <v>0</v>
      </c>
    </row>
    <row r="128" spans="1:21" ht="24.95" customHeight="1" x14ac:dyDescent="0.4">
      <c r="A128" s="54"/>
      <c r="B128" s="54"/>
      <c r="C128" s="54"/>
      <c r="D128" s="54"/>
      <c r="E128" s="54"/>
      <c r="F128" s="54"/>
      <c r="G128" s="55"/>
      <c r="H128" s="55"/>
      <c r="I128" s="55"/>
    </row>
    <row r="129" spans="1:10" ht="24.95" customHeight="1" x14ac:dyDescent="0.4">
      <c r="A129" s="56" t="s">
        <v>91</v>
      </c>
      <c r="B129" s="54"/>
      <c r="C129" s="54"/>
      <c r="D129" s="54"/>
      <c r="E129" s="54"/>
      <c r="F129" s="54"/>
      <c r="G129" s="55"/>
      <c r="H129" s="55"/>
      <c r="I129" s="55"/>
    </row>
    <row r="130" spans="1:10" ht="42.95" customHeight="1" x14ac:dyDescent="0.4">
      <c r="A130" s="160" t="s">
        <v>130</v>
      </c>
      <c r="B130" s="28" t="s">
        <v>49</v>
      </c>
      <c r="C130" s="28" t="s">
        <v>51</v>
      </c>
      <c r="D130" s="28" t="s">
        <v>32</v>
      </c>
      <c r="E130" s="41" t="s">
        <v>162</v>
      </c>
      <c r="F130" s="41" t="s">
        <v>163</v>
      </c>
      <c r="G130" s="28" t="s">
        <v>33</v>
      </c>
      <c r="H130" s="41" t="s">
        <v>133</v>
      </c>
      <c r="I130" s="41" t="s">
        <v>35</v>
      </c>
      <c r="J130" s="41" t="s">
        <v>113</v>
      </c>
    </row>
    <row r="131" spans="1:10" ht="24.95" customHeight="1" x14ac:dyDescent="0.4">
      <c r="A131" s="160"/>
      <c r="B131" s="49"/>
      <c r="C131" s="59"/>
      <c r="D131" s="49"/>
      <c r="E131" s="49"/>
      <c r="F131" s="49"/>
      <c r="G131" s="49"/>
      <c r="H131" s="50"/>
      <c r="I131" s="42">
        <f>IF(AND(B131&lt;&gt;"",C131&lt;&gt;"",D131&lt;&gt;"",E131&lt;&gt;"",F131&lt;&gt;"",G131&lt;&gt;"",H131&lt;&gt;""),VLOOKUP(G131,通所リハビリテーション費!$A$48:$B$52,2,0),0)</f>
        <v>0</v>
      </c>
      <c r="J131" s="42">
        <f>((I131*H131)*0.1*10)/2</f>
        <v>0</v>
      </c>
    </row>
    <row r="132" spans="1:10" ht="24.95" customHeight="1" x14ac:dyDescent="0.4">
      <c r="A132" s="160"/>
      <c r="B132" s="49"/>
      <c r="C132" s="59"/>
      <c r="D132" s="49"/>
      <c r="E132" s="49"/>
      <c r="F132" s="49"/>
      <c r="G132" s="49"/>
      <c r="H132" s="50"/>
      <c r="I132" s="42">
        <f>IF(AND(B132&lt;&gt;"",C132&lt;&gt;"",D132&lt;&gt;"",E132&lt;&gt;"",F132&lt;&gt;"",G132&lt;&gt;"",H132&lt;&gt;""),VLOOKUP(G132,通所リハビリテーション費!$A$48:$B$52,2,0),0)</f>
        <v>0</v>
      </c>
      <c r="J132" s="42">
        <f t="shared" ref="J132:J135" si="25">((I132*H132)*0.1*10)/2</f>
        <v>0</v>
      </c>
    </row>
    <row r="133" spans="1:10" ht="24.95" customHeight="1" x14ac:dyDescent="0.4">
      <c r="A133" s="160"/>
      <c r="B133" s="49"/>
      <c r="C133" s="59"/>
      <c r="D133" s="49"/>
      <c r="E133" s="49"/>
      <c r="F133" s="49"/>
      <c r="G133" s="49"/>
      <c r="H133" s="50"/>
      <c r="I133" s="42">
        <f>IF(AND(B133&lt;&gt;"",C133&lt;&gt;"",D133&lt;&gt;"",E133&lt;&gt;"",F133&lt;&gt;"",G133&lt;&gt;"",H133&lt;&gt;""),VLOOKUP(G133,通所リハビリテーション費!$A$48:$B$52,2,0),0)</f>
        <v>0</v>
      </c>
      <c r="J133" s="42">
        <f t="shared" si="25"/>
        <v>0</v>
      </c>
    </row>
    <row r="134" spans="1:10" ht="24.95" customHeight="1" x14ac:dyDescent="0.4">
      <c r="A134" s="160"/>
      <c r="B134" s="49"/>
      <c r="C134" s="59"/>
      <c r="D134" s="49"/>
      <c r="E134" s="49"/>
      <c r="F134" s="49"/>
      <c r="G134" s="49"/>
      <c r="H134" s="50"/>
      <c r="I134" s="42">
        <f>IF(AND(B134&lt;&gt;"",C134&lt;&gt;"",D134&lt;&gt;"",E134&lt;&gt;"",F134&lt;&gt;"",G134&lt;&gt;"",H134&lt;&gt;""),VLOOKUP(G134,通所リハビリテーション費!$A$48:$B$52,2,0),0)</f>
        <v>0</v>
      </c>
      <c r="J134" s="42">
        <f t="shared" si="25"/>
        <v>0</v>
      </c>
    </row>
    <row r="135" spans="1:10" ht="24.95" customHeight="1" x14ac:dyDescent="0.4">
      <c r="A135" s="160"/>
      <c r="B135" s="49"/>
      <c r="C135" s="59"/>
      <c r="D135" s="49"/>
      <c r="E135" s="49"/>
      <c r="F135" s="49"/>
      <c r="G135" s="49"/>
      <c r="H135" s="50"/>
      <c r="I135" s="42">
        <f>IF(AND(B135&lt;&gt;"",C135&lt;&gt;"",D135&lt;&gt;"",E135&lt;&gt;"",F135&lt;&gt;"",G135&lt;&gt;"",H135&lt;&gt;""),VLOOKUP(G135,通所リハビリテーション費!$A$48:$B$52,2,0),0)</f>
        <v>0</v>
      </c>
      <c r="J135" s="42">
        <f t="shared" si="25"/>
        <v>0</v>
      </c>
    </row>
    <row r="136" spans="1:10" ht="24.95" customHeight="1" x14ac:dyDescent="0.4">
      <c r="A136" s="110" t="s">
        <v>38</v>
      </c>
      <c r="B136" s="111"/>
      <c r="C136" s="111"/>
      <c r="D136" s="111"/>
      <c r="E136" s="111"/>
      <c r="F136" s="111"/>
      <c r="G136" s="112"/>
      <c r="H136" s="43">
        <f>SUMIF(H131:H135,"&lt;&gt;#N/A")</f>
        <v>0</v>
      </c>
      <c r="I136" s="43">
        <f t="shared" ref="I136:J136" si="26">SUMIF(I131:I135,"&lt;&gt;#N/A")</f>
        <v>0</v>
      </c>
      <c r="J136" s="43">
        <f t="shared" si="26"/>
        <v>0</v>
      </c>
    </row>
    <row r="137" spans="1:10" ht="24.95" customHeight="1" x14ac:dyDescent="0.4">
      <c r="A137" s="26"/>
      <c r="B137" s="26"/>
      <c r="C137" s="26"/>
      <c r="D137" s="26"/>
      <c r="E137" s="26"/>
      <c r="F137" s="26"/>
      <c r="G137" s="26"/>
      <c r="H137" s="27"/>
      <c r="I137" s="27"/>
      <c r="J137" s="27"/>
    </row>
    <row r="138" spans="1:10" ht="24.95" customHeight="1" x14ac:dyDescent="0.4">
      <c r="A138" s="40" t="s">
        <v>43</v>
      </c>
    </row>
    <row r="139" spans="1:10" ht="24.95" customHeight="1" x14ac:dyDescent="0.4">
      <c r="A139" s="53" t="s">
        <v>90</v>
      </c>
    </row>
    <row r="140" spans="1:10" ht="42.95" customHeight="1" x14ac:dyDescent="0.4">
      <c r="A140" s="160" t="s">
        <v>131</v>
      </c>
      <c r="B140" s="28" t="s">
        <v>49</v>
      </c>
      <c r="C140" s="28" t="s">
        <v>51</v>
      </c>
      <c r="D140" s="28" t="s">
        <v>32</v>
      </c>
      <c r="E140" s="41" t="s">
        <v>162</v>
      </c>
      <c r="F140" s="41" t="s">
        <v>163</v>
      </c>
      <c r="G140" s="28" t="s">
        <v>33</v>
      </c>
      <c r="H140" s="41" t="s">
        <v>50</v>
      </c>
      <c r="I140" s="41" t="s">
        <v>35</v>
      </c>
      <c r="J140" s="41" t="s">
        <v>113</v>
      </c>
    </row>
    <row r="141" spans="1:10" ht="24.95" customHeight="1" x14ac:dyDescent="0.4">
      <c r="A141" s="160"/>
      <c r="B141" s="49"/>
      <c r="C141" s="59"/>
      <c r="D141" s="49"/>
      <c r="E141" s="49"/>
      <c r="F141" s="49"/>
      <c r="G141" s="49"/>
      <c r="H141" s="50"/>
      <c r="I141" s="42">
        <f>IF(AND(B141&lt;&gt;"",C141&lt;&gt;"",D141&lt;&gt;"",E141&lt;&gt;"",F141&lt;&gt;"",G141&lt;&gt;"",H141&lt;&gt;""),VLOOKUP(G141,通所リハビリテーション費!$A$55:$B$59,2,0),0)</f>
        <v>0</v>
      </c>
      <c r="J141" s="42">
        <f>(I141*H141)*0.1*10</f>
        <v>0</v>
      </c>
    </row>
    <row r="142" spans="1:10" ht="24.95" customHeight="1" x14ac:dyDescent="0.4">
      <c r="A142" s="160"/>
      <c r="B142" s="49"/>
      <c r="C142" s="59"/>
      <c r="D142" s="49"/>
      <c r="E142" s="49"/>
      <c r="F142" s="49"/>
      <c r="G142" s="49"/>
      <c r="H142" s="50"/>
      <c r="I142" s="42">
        <f>IF(AND(B142&lt;&gt;"",C142&lt;&gt;"",D142&lt;&gt;"",E142&lt;&gt;"",F142&lt;&gt;"",G142&lt;&gt;"",H142&lt;&gt;""),VLOOKUP(G142,通所リハビリテーション費!$A$55:$B$59,2,0),0)</f>
        <v>0</v>
      </c>
      <c r="J142" s="42">
        <f t="shared" ref="J142:J145" si="27">(I142*H142)*0.1*10</f>
        <v>0</v>
      </c>
    </row>
    <row r="143" spans="1:10" ht="24.95" customHeight="1" x14ac:dyDescent="0.4">
      <c r="A143" s="160"/>
      <c r="B143" s="49"/>
      <c r="C143" s="59"/>
      <c r="D143" s="49"/>
      <c r="E143" s="49"/>
      <c r="F143" s="49"/>
      <c r="G143" s="49"/>
      <c r="H143" s="50"/>
      <c r="I143" s="42">
        <f>IF(AND(B143&lt;&gt;"",C143&lt;&gt;"",D143&lt;&gt;"",E143&lt;&gt;"",F143&lt;&gt;"",G143&lt;&gt;"",H143&lt;&gt;""),VLOOKUP(G143,通所リハビリテーション費!$A$55:$B$59,2,0),0)</f>
        <v>0</v>
      </c>
      <c r="J143" s="42">
        <f t="shared" si="27"/>
        <v>0</v>
      </c>
    </row>
    <row r="144" spans="1:10" ht="24.95" customHeight="1" x14ac:dyDescent="0.4">
      <c r="A144" s="160"/>
      <c r="B144" s="49"/>
      <c r="C144" s="59"/>
      <c r="D144" s="49"/>
      <c r="E144" s="49"/>
      <c r="F144" s="49"/>
      <c r="G144" s="49"/>
      <c r="H144" s="50"/>
      <c r="I144" s="42">
        <f>IF(AND(B144&lt;&gt;"",C144&lt;&gt;"",D144&lt;&gt;"",E144&lt;&gt;"",F144&lt;&gt;"",G144&lt;&gt;"",H144&lt;&gt;""),VLOOKUP(G144,通所リハビリテーション費!$A$55:$B$59,2,0),0)</f>
        <v>0</v>
      </c>
      <c r="J144" s="42">
        <f t="shared" si="27"/>
        <v>0</v>
      </c>
    </row>
    <row r="145" spans="1:10" ht="24.95" customHeight="1" x14ac:dyDescent="0.4">
      <c r="A145" s="160"/>
      <c r="B145" s="49"/>
      <c r="C145" s="59"/>
      <c r="D145" s="49"/>
      <c r="E145" s="49"/>
      <c r="F145" s="49"/>
      <c r="G145" s="49"/>
      <c r="H145" s="50"/>
      <c r="I145" s="42">
        <f>IF(AND(B145&lt;&gt;"",C145&lt;&gt;"",D145&lt;&gt;"",E145&lt;&gt;"",F145&lt;&gt;"",G145&lt;&gt;"",H145&lt;&gt;""),VLOOKUP(G145,通所リハビリテーション費!$A$55:$B$59,2,0),0)</f>
        <v>0</v>
      </c>
      <c r="J145" s="42">
        <f t="shared" si="27"/>
        <v>0</v>
      </c>
    </row>
    <row r="146" spans="1:10" ht="24.95" customHeight="1" x14ac:dyDescent="0.4">
      <c r="A146" s="160"/>
      <c r="B146" s="49"/>
      <c r="C146" s="49"/>
      <c r="D146" s="49"/>
      <c r="E146" s="49"/>
      <c r="F146" s="49"/>
      <c r="G146" s="49"/>
      <c r="H146" s="50"/>
      <c r="I146" s="42">
        <f>IF(AND(B146&lt;&gt;"",C146&lt;&gt;"",D146&lt;&gt;"",E146&lt;&gt;"",F146&lt;&gt;"",G146&lt;&gt;"",H146&lt;&gt;""),VLOOKUP(G146,通所リハビリテーション費!$A$55:$B$59,2,0),0)</f>
        <v>0</v>
      </c>
      <c r="J146" s="42">
        <f>(I146*H146)*0.1*10</f>
        <v>0</v>
      </c>
    </row>
    <row r="147" spans="1:10" ht="24.95" customHeight="1" x14ac:dyDescent="0.4">
      <c r="A147" s="160"/>
      <c r="B147" s="49"/>
      <c r="C147" s="49"/>
      <c r="D147" s="49"/>
      <c r="E147" s="49"/>
      <c r="F147" s="49"/>
      <c r="G147" s="49"/>
      <c r="H147" s="50"/>
      <c r="I147" s="42">
        <f>IF(AND(B147&lt;&gt;"",C147&lt;&gt;"",D147&lt;&gt;"",E147&lt;&gt;"",F147&lt;&gt;"",G147&lt;&gt;"",H147&lt;&gt;""),VLOOKUP(G147,通所リハビリテーション費!$A$55:$B$59,2,0),0)</f>
        <v>0</v>
      </c>
      <c r="J147" s="42">
        <f t="shared" ref="J147:J150" si="28">(I147*H147)*0.1*10</f>
        <v>0</v>
      </c>
    </row>
    <row r="148" spans="1:10" ht="24.95" customHeight="1" x14ac:dyDescent="0.4">
      <c r="A148" s="160"/>
      <c r="B148" s="49"/>
      <c r="C148" s="49"/>
      <c r="D148" s="49"/>
      <c r="E148" s="49"/>
      <c r="F148" s="49"/>
      <c r="G148" s="49"/>
      <c r="H148" s="50"/>
      <c r="I148" s="42">
        <f>IF(AND(B148&lt;&gt;"",C148&lt;&gt;"",D148&lt;&gt;"",E148&lt;&gt;"",F148&lt;&gt;"",G148&lt;&gt;"",H148&lt;&gt;""),VLOOKUP(G148,通所リハビリテーション費!$A$55:$B$59,2,0),0)</f>
        <v>0</v>
      </c>
      <c r="J148" s="42">
        <f t="shared" si="28"/>
        <v>0</v>
      </c>
    </row>
    <row r="149" spans="1:10" ht="24.95" customHeight="1" x14ac:dyDescent="0.4">
      <c r="A149" s="160"/>
      <c r="B149" s="49"/>
      <c r="C149" s="49"/>
      <c r="D149" s="49"/>
      <c r="E149" s="49"/>
      <c r="F149" s="49"/>
      <c r="G149" s="49"/>
      <c r="H149" s="50"/>
      <c r="I149" s="42">
        <f>IF(AND(B149&lt;&gt;"",C149&lt;&gt;"",D149&lt;&gt;"",E149&lt;&gt;"",F149&lt;&gt;"",G149&lt;&gt;"",H149&lt;&gt;""),VLOOKUP(G149,通所リハビリテーション費!$A$55:$B$59,2,0),0)</f>
        <v>0</v>
      </c>
      <c r="J149" s="42">
        <f t="shared" si="28"/>
        <v>0</v>
      </c>
    </row>
    <row r="150" spans="1:10" ht="24.95" customHeight="1" x14ac:dyDescent="0.4">
      <c r="A150" s="160"/>
      <c r="B150" s="49"/>
      <c r="C150" s="49"/>
      <c r="D150" s="49"/>
      <c r="E150" s="49"/>
      <c r="F150" s="49"/>
      <c r="G150" s="49"/>
      <c r="H150" s="50"/>
      <c r="I150" s="42">
        <f>IF(AND(B150&lt;&gt;"",C150&lt;&gt;"",D150&lt;&gt;"",E150&lt;&gt;"",F150&lt;&gt;"",G150&lt;&gt;"",H150&lt;&gt;""),VLOOKUP(G150,通所リハビリテーション費!$A$55:$B$59,2,0),0)</f>
        <v>0</v>
      </c>
      <c r="J150" s="42">
        <f t="shared" si="28"/>
        <v>0</v>
      </c>
    </row>
    <row r="151" spans="1:10" ht="24.95" customHeight="1" x14ac:dyDescent="0.4">
      <c r="A151" s="110" t="s">
        <v>38</v>
      </c>
      <c r="B151" s="111"/>
      <c r="C151" s="111"/>
      <c r="D151" s="111"/>
      <c r="E151" s="111"/>
      <c r="F151" s="111"/>
      <c r="G151" s="112"/>
      <c r="H151" s="43">
        <f>SUMIF(H141:H150,"&lt;&gt;#N/A")</f>
        <v>0</v>
      </c>
      <c r="I151" s="43">
        <f t="shared" ref="I151:J151" si="29">SUMIF(I141:I150,"&lt;&gt;#N/A")</f>
        <v>0</v>
      </c>
      <c r="J151" s="43">
        <f t="shared" si="29"/>
        <v>0</v>
      </c>
    </row>
    <row r="152" spans="1:10" ht="24.95" customHeight="1" x14ac:dyDescent="0.4">
      <c r="A152" s="54"/>
      <c r="B152" s="54"/>
      <c r="C152" s="54"/>
      <c r="D152" s="54"/>
      <c r="E152" s="54"/>
      <c r="F152" s="54"/>
      <c r="G152" s="55"/>
      <c r="H152" s="55"/>
      <c r="I152" s="55"/>
    </row>
    <row r="153" spans="1:10" ht="24.95" customHeight="1" x14ac:dyDescent="0.4">
      <c r="A153" s="56" t="s">
        <v>91</v>
      </c>
      <c r="B153" s="54"/>
      <c r="C153" s="54"/>
      <c r="D153" s="54"/>
      <c r="E153" s="54"/>
      <c r="F153" s="54"/>
      <c r="G153" s="55"/>
      <c r="H153" s="55"/>
      <c r="I153" s="55"/>
    </row>
    <row r="154" spans="1:10" ht="42.95" customHeight="1" x14ac:dyDescent="0.4">
      <c r="A154" s="160" t="s">
        <v>131</v>
      </c>
      <c r="B154" s="28" t="s">
        <v>49</v>
      </c>
      <c r="C154" s="28" t="s">
        <v>51</v>
      </c>
      <c r="D154" s="28" t="s">
        <v>32</v>
      </c>
      <c r="E154" s="41" t="s">
        <v>162</v>
      </c>
      <c r="F154" s="41" t="s">
        <v>163</v>
      </c>
      <c r="G154" s="28" t="s">
        <v>33</v>
      </c>
      <c r="H154" s="41" t="s">
        <v>133</v>
      </c>
      <c r="I154" s="41" t="s">
        <v>35</v>
      </c>
      <c r="J154" s="41" t="s">
        <v>113</v>
      </c>
    </row>
    <row r="155" spans="1:10" ht="24.95" customHeight="1" x14ac:dyDescent="0.4">
      <c r="A155" s="160"/>
      <c r="B155" s="49"/>
      <c r="C155" s="59"/>
      <c r="D155" s="49"/>
      <c r="E155" s="49"/>
      <c r="F155" s="49"/>
      <c r="G155" s="49"/>
      <c r="H155" s="50"/>
      <c r="I155" s="42">
        <f>IF(AND(B155&lt;&gt;"",C155&lt;&gt;"",D155&lt;&gt;"",E155&lt;&gt;"",F155&lt;&gt;"",G155&lt;&gt;"",H155&lt;&gt;""),VLOOKUP(G155,通所リハビリテーション費!$A$55:$B$59,2,0),0)</f>
        <v>0</v>
      </c>
      <c r="J155" s="42">
        <f>((I155*H155)*0.1*10)/2</f>
        <v>0</v>
      </c>
    </row>
    <row r="156" spans="1:10" ht="24.95" customHeight="1" x14ac:dyDescent="0.4">
      <c r="A156" s="160"/>
      <c r="B156" s="49"/>
      <c r="C156" s="59"/>
      <c r="D156" s="49"/>
      <c r="E156" s="49"/>
      <c r="F156" s="49"/>
      <c r="G156" s="49"/>
      <c r="H156" s="50"/>
      <c r="I156" s="42">
        <f>IF(AND(B156&lt;&gt;"",C156&lt;&gt;"",D156&lt;&gt;"",E156&lt;&gt;"",F156&lt;&gt;"",G156&lt;&gt;"",H156&lt;&gt;""),VLOOKUP(G156,通所リハビリテーション費!$A$55:$B$59,2,0),0)</f>
        <v>0</v>
      </c>
      <c r="J156" s="42">
        <f t="shared" ref="J156:J159" si="30">((I156*H156)*0.1*10)/2</f>
        <v>0</v>
      </c>
    </row>
    <row r="157" spans="1:10" ht="24.95" customHeight="1" x14ac:dyDescent="0.4">
      <c r="A157" s="160"/>
      <c r="B157" s="49"/>
      <c r="C157" s="59"/>
      <c r="D157" s="49"/>
      <c r="E157" s="49"/>
      <c r="F157" s="49"/>
      <c r="G157" s="49"/>
      <c r="H157" s="50"/>
      <c r="I157" s="42">
        <f>IF(AND(B157&lt;&gt;"",C157&lt;&gt;"",D157&lt;&gt;"",E157&lt;&gt;"",F157&lt;&gt;"",G157&lt;&gt;"",H157&lt;&gt;""),VLOOKUP(G157,通所リハビリテーション費!$A$55:$B$59,2,0),0)</f>
        <v>0</v>
      </c>
      <c r="J157" s="42">
        <f t="shared" si="30"/>
        <v>0</v>
      </c>
    </row>
    <row r="158" spans="1:10" ht="24.95" customHeight="1" x14ac:dyDescent="0.4">
      <c r="A158" s="160"/>
      <c r="B158" s="49"/>
      <c r="C158" s="59"/>
      <c r="D158" s="49"/>
      <c r="E158" s="49"/>
      <c r="F158" s="49"/>
      <c r="G158" s="49"/>
      <c r="H158" s="50"/>
      <c r="I158" s="42">
        <f>IF(AND(B158&lt;&gt;"",C158&lt;&gt;"",D158&lt;&gt;"",E158&lt;&gt;"",F158&lt;&gt;"",G158&lt;&gt;"",H158&lt;&gt;""),VLOOKUP(G158,通所リハビリテーション費!$A$55:$B$59,2,0),0)</f>
        <v>0</v>
      </c>
      <c r="J158" s="42">
        <f t="shared" si="30"/>
        <v>0</v>
      </c>
    </row>
    <row r="159" spans="1:10" ht="24.95" customHeight="1" x14ac:dyDescent="0.4">
      <c r="A159" s="160"/>
      <c r="B159" s="49"/>
      <c r="C159" s="59"/>
      <c r="D159" s="49"/>
      <c r="E159" s="49"/>
      <c r="F159" s="49"/>
      <c r="G159" s="49"/>
      <c r="H159" s="50"/>
      <c r="I159" s="42">
        <f>IF(AND(B159&lt;&gt;"",C159&lt;&gt;"",D159&lt;&gt;"",E159&lt;&gt;"",F159&lt;&gt;"",G159&lt;&gt;"",H159&lt;&gt;""),VLOOKUP(G159,通所リハビリテーション費!$A$55:$B$59,2,0),0)</f>
        <v>0</v>
      </c>
      <c r="J159" s="42">
        <f t="shared" si="30"/>
        <v>0</v>
      </c>
    </row>
    <row r="160" spans="1:10" ht="24.95" customHeight="1" x14ac:dyDescent="0.4">
      <c r="A160" s="110" t="s">
        <v>38</v>
      </c>
      <c r="B160" s="111"/>
      <c r="C160" s="111"/>
      <c r="D160" s="111"/>
      <c r="E160" s="111"/>
      <c r="F160" s="111"/>
      <c r="G160" s="112"/>
      <c r="H160" s="43">
        <f>SUMIF(H155:H159,"&lt;&gt;#N/A")</f>
        <v>0</v>
      </c>
      <c r="I160" s="43">
        <f t="shared" ref="I160:J160" si="31">SUMIF(I155:I159,"&lt;&gt;#N/A")</f>
        <v>0</v>
      </c>
      <c r="J160" s="43">
        <f t="shared" si="31"/>
        <v>0</v>
      </c>
    </row>
    <row r="161" spans="1:10" ht="24.95" customHeight="1" x14ac:dyDescent="0.4">
      <c r="A161" s="26"/>
      <c r="B161" s="26"/>
      <c r="C161" s="26"/>
      <c r="D161" s="26"/>
      <c r="E161" s="26"/>
      <c r="F161" s="26"/>
      <c r="G161" s="26"/>
      <c r="H161" s="27"/>
      <c r="I161" s="27"/>
      <c r="J161" s="27"/>
    </row>
    <row r="162" spans="1:10" ht="24.95" customHeight="1" x14ac:dyDescent="0.4">
      <c r="A162" s="40" t="s">
        <v>44</v>
      </c>
    </row>
    <row r="163" spans="1:10" ht="24.95" customHeight="1" x14ac:dyDescent="0.4">
      <c r="A163" s="53" t="s">
        <v>90</v>
      </c>
    </row>
    <row r="164" spans="1:10" ht="42.95" customHeight="1" x14ac:dyDescent="0.4">
      <c r="A164" s="157" t="s">
        <v>132</v>
      </c>
      <c r="B164" s="28" t="s">
        <v>49</v>
      </c>
      <c r="C164" s="28" t="s">
        <v>51</v>
      </c>
      <c r="D164" s="28" t="s">
        <v>32</v>
      </c>
      <c r="E164" s="41" t="s">
        <v>162</v>
      </c>
      <c r="F164" s="41" t="s">
        <v>163</v>
      </c>
      <c r="G164" s="28" t="s">
        <v>33</v>
      </c>
      <c r="H164" s="41" t="s">
        <v>50</v>
      </c>
      <c r="I164" s="41" t="s">
        <v>35</v>
      </c>
      <c r="J164" s="41" t="s">
        <v>113</v>
      </c>
    </row>
    <row r="165" spans="1:10" ht="24.95" customHeight="1" x14ac:dyDescent="0.4">
      <c r="A165" s="158"/>
      <c r="B165" s="49"/>
      <c r="C165" s="59"/>
      <c r="D165" s="49"/>
      <c r="E165" s="49"/>
      <c r="F165" s="49"/>
      <c r="G165" s="49"/>
      <c r="H165" s="50"/>
      <c r="I165" s="42">
        <f>IF(AND(B165&lt;&gt;"",C165&lt;&gt;"",D165&lt;&gt;"",E165&lt;&gt;"",F165&lt;&gt;"",G165&lt;&gt;"",H165&lt;&gt;""),VLOOKUP(G165,通所リハビリテーション費!$A$62:$B$66,2,0),0)</f>
        <v>0</v>
      </c>
      <c r="J165" s="42">
        <f>(I165*H165)*0.1*10</f>
        <v>0</v>
      </c>
    </row>
    <row r="166" spans="1:10" ht="24.95" customHeight="1" x14ac:dyDescent="0.4">
      <c r="A166" s="158"/>
      <c r="B166" s="49"/>
      <c r="C166" s="59"/>
      <c r="D166" s="49"/>
      <c r="E166" s="49"/>
      <c r="F166" s="49"/>
      <c r="G166" s="49"/>
      <c r="H166" s="50"/>
      <c r="I166" s="42">
        <f>IF(AND(B166&lt;&gt;"",C166&lt;&gt;"",D166&lt;&gt;"",E166&lt;&gt;"",F166&lt;&gt;"",G166&lt;&gt;"",H166&lt;&gt;""),VLOOKUP(G166,通所リハビリテーション費!$A$62:$B$66,2,0),0)</f>
        <v>0</v>
      </c>
      <c r="J166" s="42">
        <f t="shared" ref="J166:J169" si="32">(I166*H166)*0.1*10</f>
        <v>0</v>
      </c>
    </row>
    <row r="167" spans="1:10" ht="24.95" customHeight="1" x14ac:dyDescent="0.4">
      <c r="A167" s="158"/>
      <c r="B167" s="49"/>
      <c r="C167" s="59"/>
      <c r="D167" s="49"/>
      <c r="E167" s="49"/>
      <c r="F167" s="49"/>
      <c r="G167" s="49"/>
      <c r="H167" s="50"/>
      <c r="I167" s="42">
        <f>IF(AND(B167&lt;&gt;"",C167&lt;&gt;"",D167&lt;&gt;"",E167&lt;&gt;"",F167&lt;&gt;"",G167&lt;&gt;"",H167&lt;&gt;""),VLOOKUP(G167,通所リハビリテーション費!$A$62:$B$66,2,0),0)</f>
        <v>0</v>
      </c>
      <c r="J167" s="42">
        <f t="shared" si="32"/>
        <v>0</v>
      </c>
    </row>
    <row r="168" spans="1:10" ht="24.95" customHeight="1" x14ac:dyDescent="0.4">
      <c r="A168" s="158"/>
      <c r="B168" s="49"/>
      <c r="C168" s="59"/>
      <c r="D168" s="49"/>
      <c r="E168" s="49"/>
      <c r="F168" s="49"/>
      <c r="G168" s="49"/>
      <c r="H168" s="50"/>
      <c r="I168" s="42">
        <f>IF(AND(B168&lt;&gt;"",C168&lt;&gt;"",D168&lt;&gt;"",E168&lt;&gt;"",F168&lt;&gt;"",G168&lt;&gt;"",H168&lt;&gt;""),VLOOKUP(G168,通所リハビリテーション費!$A$62:$B$66,2,0),0)</f>
        <v>0</v>
      </c>
      <c r="J168" s="42">
        <f t="shared" si="32"/>
        <v>0</v>
      </c>
    </row>
    <row r="169" spans="1:10" ht="24.95" customHeight="1" x14ac:dyDescent="0.4">
      <c r="A169" s="158"/>
      <c r="B169" s="49"/>
      <c r="C169" s="59"/>
      <c r="D169" s="49"/>
      <c r="E169" s="49"/>
      <c r="F169" s="49"/>
      <c r="G169" s="49"/>
      <c r="H169" s="50"/>
      <c r="I169" s="42">
        <f>IF(AND(B169&lt;&gt;"",C169&lt;&gt;"",D169&lt;&gt;"",E169&lt;&gt;"",F169&lt;&gt;"",G169&lt;&gt;"",H169&lt;&gt;""),VLOOKUP(G169,通所リハビリテーション費!$A$62:$B$66,2,0),0)</f>
        <v>0</v>
      </c>
      <c r="J169" s="42">
        <f t="shared" si="32"/>
        <v>0</v>
      </c>
    </row>
    <row r="170" spans="1:10" ht="24.95" customHeight="1" x14ac:dyDescent="0.4">
      <c r="A170" s="158"/>
      <c r="B170" s="49"/>
      <c r="C170" s="49"/>
      <c r="D170" s="49"/>
      <c r="E170" s="49"/>
      <c r="F170" s="49"/>
      <c r="G170" s="49"/>
      <c r="H170" s="50"/>
      <c r="I170" s="42">
        <f>IF(AND(B170&lt;&gt;"",C170&lt;&gt;"",D170&lt;&gt;"",E170&lt;&gt;"",F170&lt;&gt;"",G170&lt;&gt;"",H170&lt;&gt;""),VLOOKUP(G170,通所リハビリテーション費!$A$62:$B$66,2,0),0)</f>
        <v>0</v>
      </c>
      <c r="J170" s="42">
        <f>(I170*H170)*0.1*10</f>
        <v>0</v>
      </c>
    </row>
    <row r="171" spans="1:10" ht="24.95" customHeight="1" x14ac:dyDescent="0.4">
      <c r="A171" s="158"/>
      <c r="B171" s="49"/>
      <c r="C171" s="49"/>
      <c r="D171" s="49"/>
      <c r="E171" s="49"/>
      <c r="F171" s="49"/>
      <c r="G171" s="49"/>
      <c r="H171" s="50"/>
      <c r="I171" s="42">
        <f>IF(AND(B171&lt;&gt;"",C171&lt;&gt;"",D171&lt;&gt;"",E171&lt;&gt;"",F171&lt;&gt;"",G171&lt;&gt;"",H171&lt;&gt;""),VLOOKUP(G171,通所リハビリテーション費!$A$62:$B$66,2,0),0)</f>
        <v>0</v>
      </c>
      <c r="J171" s="42">
        <f t="shared" ref="J171:J174" si="33">(I171*H171)*0.1*10</f>
        <v>0</v>
      </c>
    </row>
    <row r="172" spans="1:10" ht="24.95" customHeight="1" x14ac:dyDescent="0.4">
      <c r="A172" s="158"/>
      <c r="B172" s="49"/>
      <c r="C172" s="49"/>
      <c r="D172" s="49"/>
      <c r="E172" s="49"/>
      <c r="F172" s="49"/>
      <c r="G172" s="49"/>
      <c r="H172" s="50"/>
      <c r="I172" s="42">
        <f>IF(AND(B172&lt;&gt;"",C172&lt;&gt;"",D172&lt;&gt;"",E172&lt;&gt;"",F172&lt;&gt;"",G172&lt;&gt;"",H172&lt;&gt;""),VLOOKUP(G172,通所リハビリテーション費!$A$62:$B$66,2,0),0)</f>
        <v>0</v>
      </c>
      <c r="J172" s="42">
        <f t="shared" si="33"/>
        <v>0</v>
      </c>
    </row>
    <row r="173" spans="1:10" ht="24.95" customHeight="1" x14ac:dyDescent="0.4">
      <c r="A173" s="158"/>
      <c r="B173" s="49"/>
      <c r="C173" s="49"/>
      <c r="D173" s="49"/>
      <c r="E173" s="49"/>
      <c r="F173" s="49"/>
      <c r="G173" s="49"/>
      <c r="H173" s="50"/>
      <c r="I173" s="42">
        <f>IF(AND(B173&lt;&gt;"",C173&lt;&gt;"",D173&lt;&gt;"",E173&lt;&gt;"",F173&lt;&gt;"",G173&lt;&gt;"",H173&lt;&gt;""),VLOOKUP(G173,通所リハビリテーション費!$A$62:$B$66,2,0),0)</f>
        <v>0</v>
      </c>
      <c r="J173" s="42">
        <f t="shared" si="33"/>
        <v>0</v>
      </c>
    </row>
    <row r="174" spans="1:10" ht="24.95" customHeight="1" x14ac:dyDescent="0.4">
      <c r="A174" s="159"/>
      <c r="B174" s="49"/>
      <c r="C174" s="49"/>
      <c r="D174" s="49"/>
      <c r="E174" s="49"/>
      <c r="F174" s="49"/>
      <c r="G174" s="49"/>
      <c r="H174" s="50"/>
      <c r="I174" s="42">
        <f>IF(AND(B174&lt;&gt;"",C174&lt;&gt;"",D174&lt;&gt;"",E174&lt;&gt;"",F174&lt;&gt;"",G174&lt;&gt;"",H174&lt;&gt;""),VLOOKUP(G174,通所リハビリテーション費!$A$62:$B$66,2,0),0)</f>
        <v>0</v>
      </c>
      <c r="J174" s="42">
        <f t="shared" si="33"/>
        <v>0</v>
      </c>
    </row>
    <row r="175" spans="1:10" ht="24.95" customHeight="1" x14ac:dyDescent="0.4">
      <c r="A175" s="110" t="s">
        <v>38</v>
      </c>
      <c r="B175" s="111"/>
      <c r="C175" s="111"/>
      <c r="D175" s="111"/>
      <c r="E175" s="111"/>
      <c r="F175" s="111"/>
      <c r="G175" s="112"/>
      <c r="H175" s="43">
        <f>SUMIF(H165:H174,"&lt;&gt;#N/A")</f>
        <v>0</v>
      </c>
      <c r="I175" s="43">
        <f t="shared" ref="I175:J175" si="34">SUMIF(I165:I174,"&lt;&gt;#N/A")</f>
        <v>0</v>
      </c>
      <c r="J175" s="43">
        <f t="shared" si="34"/>
        <v>0</v>
      </c>
    </row>
    <row r="176" spans="1:10" ht="24.95" customHeight="1" x14ac:dyDescent="0.4">
      <c r="A176" s="54"/>
      <c r="B176" s="54"/>
      <c r="C176" s="54"/>
      <c r="D176" s="54"/>
      <c r="E176" s="54"/>
      <c r="F176" s="54"/>
      <c r="G176" s="55"/>
      <c r="H176" s="55"/>
      <c r="I176" s="55"/>
    </row>
    <row r="177" spans="1:10" ht="24.95" customHeight="1" x14ac:dyDescent="0.4">
      <c r="A177" s="56" t="s">
        <v>91</v>
      </c>
      <c r="B177" s="54"/>
      <c r="C177" s="54"/>
      <c r="D177" s="54"/>
      <c r="E177" s="54"/>
      <c r="F177" s="54"/>
      <c r="G177" s="55"/>
      <c r="H177" s="55"/>
      <c r="I177" s="55"/>
    </row>
    <row r="178" spans="1:10" ht="42.95" customHeight="1" x14ac:dyDescent="0.4">
      <c r="A178" s="160" t="s">
        <v>132</v>
      </c>
      <c r="B178" s="28" t="s">
        <v>49</v>
      </c>
      <c r="C178" s="28" t="s">
        <v>51</v>
      </c>
      <c r="D178" s="28" t="s">
        <v>32</v>
      </c>
      <c r="E178" s="41" t="s">
        <v>162</v>
      </c>
      <c r="F178" s="41" t="s">
        <v>163</v>
      </c>
      <c r="G178" s="28" t="s">
        <v>33</v>
      </c>
      <c r="H178" s="41" t="s">
        <v>133</v>
      </c>
      <c r="I178" s="41" t="s">
        <v>35</v>
      </c>
      <c r="J178" s="41" t="s">
        <v>113</v>
      </c>
    </row>
    <row r="179" spans="1:10" ht="24.95" customHeight="1" x14ac:dyDescent="0.4">
      <c r="A179" s="160"/>
      <c r="B179" s="49"/>
      <c r="C179" s="59"/>
      <c r="D179" s="49"/>
      <c r="E179" s="49"/>
      <c r="F179" s="49"/>
      <c r="G179" s="49"/>
      <c r="H179" s="50"/>
      <c r="I179" s="42">
        <f>IF(AND(B179&lt;&gt;"",C179&lt;&gt;"",D179&lt;&gt;"",E179&lt;&gt;"",F179&lt;&gt;"",G179&lt;&gt;"",H179&lt;&gt;""),VLOOKUP(G179,通所リハビリテーション費!$A$62:$B$66,2,0),0)</f>
        <v>0</v>
      </c>
      <c r="J179" s="42">
        <f>((I179*H179)*0.1*10)/2</f>
        <v>0</v>
      </c>
    </row>
    <row r="180" spans="1:10" ht="24.95" customHeight="1" x14ac:dyDescent="0.4">
      <c r="A180" s="160"/>
      <c r="B180" s="49"/>
      <c r="C180" s="59"/>
      <c r="D180" s="49"/>
      <c r="E180" s="49"/>
      <c r="F180" s="49"/>
      <c r="G180" s="49"/>
      <c r="H180" s="50"/>
      <c r="I180" s="42">
        <f>IF(AND(B180&lt;&gt;"",C180&lt;&gt;"",D180&lt;&gt;"",E180&lt;&gt;"",F180&lt;&gt;"",G180&lt;&gt;"",H180&lt;&gt;""),VLOOKUP(G180,通所リハビリテーション費!$A$62:$B$66,2,0),0)</f>
        <v>0</v>
      </c>
      <c r="J180" s="42">
        <f t="shared" ref="J180:J183" si="35">((I180*H180)*0.1*10)/2</f>
        <v>0</v>
      </c>
    </row>
    <row r="181" spans="1:10" ht="24.95" customHeight="1" x14ac:dyDescent="0.4">
      <c r="A181" s="160"/>
      <c r="B181" s="49"/>
      <c r="C181" s="59"/>
      <c r="D181" s="49"/>
      <c r="E181" s="49"/>
      <c r="F181" s="49"/>
      <c r="G181" s="49"/>
      <c r="H181" s="50"/>
      <c r="I181" s="42">
        <f>IF(AND(B181&lt;&gt;"",C181&lt;&gt;"",D181&lt;&gt;"",E181&lt;&gt;"",F181&lt;&gt;"",G181&lt;&gt;"",H181&lt;&gt;""),VLOOKUP(G181,通所リハビリテーション費!$A$62:$B$66,2,0),0)</f>
        <v>0</v>
      </c>
      <c r="J181" s="42">
        <f t="shared" si="35"/>
        <v>0</v>
      </c>
    </row>
    <row r="182" spans="1:10" ht="24.95" customHeight="1" x14ac:dyDescent="0.4">
      <c r="A182" s="160"/>
      <c r="B182" s="49"/>
      <c r="C182" s="59"/>
      <c r="D182" s="49"/>
      <c r="E182" s="49"/>
      <c r="F182" s="49"/>
      <c r="G182" s="49"/>
      <c r="H182" s="50"/>
      <c r="I182" s="42">
        <f>IF(AND(B182&lt;&gt;"",C182&lt;&gt;"",D182&lt;&gt;"",E182&lt;&gt;"",F182&lt;&gt;"",G182&lt;&gt;"",H182&lt;&gt;""),VLOOKUP(G182,通所リハビリテーション費!$A$62:$B$66,2,0),0)</f>
        <v>0</v>
      </c>
      <c r="J182" s="42">
        <f t="shared" si="35"/>
        <v>0</v>
      </c>
    </row>
    <row r="183" spans="1:10" ht="24.95" customHeight="1" x14ac:dyDescent="0.4">
      <c r="A183" s="160"/>
      <c r="B183" s="49"/>
      <c r="C183" s="59"/>
      <c r="D183" s="49"/>
      <c r="E183" s="49"/>
      <c r="F183" s="49"/>
      <c r="G183" s="49"/>
      <c r="H183" s="50"/>
      <c r="I183" s="42">
        <f>IF(AND(B183&lt;&gt;"",C183&lt;&gt;"",D183&lt;&gt;"",E183&lt;&gt;"",F183&lt;&gt;"",G183&lt;&gt;"",H183&lt;&gt;""),VLOOKUP(G183,通所リハビリテーション費!$A$62:$B$66,2,0),0)</f>
        <v>0</v>
      </c>
      <c r="J183" s="42">
        <f t="shared" si="35"/>
        <v>0</v>
      </c>
    </row>
    <row r="184" spans="1:10" ht="24.95" customHeight="1" x14ac:dyDescent="0.4">
      <c r="A184" s="110" t="s">
        <v>38</v>
      </c>
      <c r="B184" s="111"/>
      <c r="C184" s="111"/>
      <c r="D184" s="111"/>
      <c r="E184" s="111"/>
      <c r="F184" s="111"/>
      <c r="G184" s="112"/>
      <c r="H184" s="43">
        <f>SUMIF(H179:H183,"&lt;&gt;#N/A")</f>
        <v>0</v>
      </c>
      <c r="I184" s="43">
        <f t="shared" ref="I184:J184" si="36">SUMIF(I179:I183,"&lt;&gt;#N/A")</f>
        <v>0</v>
      </c>
      <c r="J184" s="43">
        <f t="shared" si="36"/>
        <v>0</v>
      </c>
    </row>
    <row r="186" spans="1:10" ht="24.95" customHeight="1" x14ac:dyDescent="0.4">
      <c r="A186" s="40" t="s">
        <v>45</v>
      </c>
    </row>
    <row r="187" spans="1:10" ht="28.5" x14ac:dyDescent="0.4">
      <c r="A187" s="153" t="s">
        <v>46</v>
      </c>
      <c r="B187" s="153"/>
      <c r="C187" s="46" t="s">
        <v>47</v>
      </c>
      <c r="D187" s="46" t="s">
        <v>50</v>
      </c>
      <c r="E187" s="46" t="s">
        <v>113</v>
      </c>
    </row>
    <row r="188" spans="1:10" ht="24.95" customHeight="1" x14ac:dyDescent="0.4">
      <c r="A188" s="152">
        <f>COUNTA(D21:D30,D35:D39,D45:D54,D59:D63,D69:D78,D83:D87,D93:D102,D107:D111,D117:D126,D131:D135,D141:D150,D155:D159,D165:D174,D179:D183)</f>
        <v>0</v>
      </c>
      <c r="B188" s="152"/>
      <c r="C188" s="47">
        <f>COUNTA(C21:C30,C35:C39,C45:C54,C59:C63,C69:C78,C83:C87,C93:C102,C107:C111,C117:C126,C131:C135,C141:C150,C155:C159,C165:C174,C179:C183)</f>
        <v>0</v>
      </c>
      <c r="D188" s="48">
        <f>SUM(H31,H40,H55,H64,H79,H88,H103,H112,H127,H136,H151,H160,H175,H184)</f>
        <v>0</v>
      </c>
      <c r="E188" s="48">
        <f>SUM(J31,J40,J55,J64,J79,J88,J103,J112,J127,J136,J151,J160,J175,J184)</f>
        <v>0</v>
      </c>
    </row>
    <row r="192" spans="1:10" ht="18" customHeight="1" x14ac:dyDescent="0.4">
      <c r="H192" s="58"/>
      <c r="I192" s="58"/>
      <c r="J192" s="58"/>
    </row>
    <row r="194" ht="42.95" customHeight="1" x14ac:dyDescent="0.4"/>
    <row r="201" ht="18" customHeight="1" x14ac:dyDescent="0.4"/>
    <row r="203" ht="42.95" customHeight="1" x14ac:dyDescent="0.4"/>
    <row r="212" ht="42.95" customHeight="1" x14ac:dyDescent="0.4"/>
    <row r="224" ht="18" customHeight="1" x14ac:dyDescent="0.4"/>
    <row r="226" ht="42.95" customHeight="1" x14ac:dyDescent="0.4"/>
    <row r="233" ht="18" customHeight="1" x14ac:dyDescent="0.4"/>
    <row r="235" ht="42.95" customHeight="1" x14ac:dyDescent="0.4"/>
    <row r="242" ht="18" customHeight="1" x14ac:dyDescent="0.4"/>
    <row r="244" ht="36" customHeight="1" x14ac:dyDescent="0.4"/>
  </sheetData>
  <sheetProtection sheet="1" objects="1" scenarios="1"/>
  <mergeCells count="50">
    <mergeCell ref="H1:J1"/>
    <mergeCell ref="A9:B9"/>
    <mergeCell ref="C9:I9"/>
    <mergeCell ref="A10:B10"/>
    <mergeCell ref="C10:I10"/>
    <mergeCell ref="A4:J4"/>
    <mergeCell ref="A7:B7"/>
    <mergeCell ref="C7:I7"/>
    <mergeCell ref="A8:B8"/>
    <mergeCell ref="C8:I8"/>
    <mergeCell ref="A11:B11"/>
    <mergeCell ref="C11:I11"/>
    <mergeCell ref="A40:G40"/>
    <mergeCell ref="A12:B12"/>
    <mergeCell ref="C12:I12"/>
    <mergeCell ref="A13:B13"/>
    <mergeCell ref="C13:I13"/>
    <mergeCell ref="A14:B14"/>
    <mergeCell ref="C14:I14"/>
    <mergeCell ref="A15:B15"/>
    <mergeCell ref="C15:I15"/>
    <mergeCell ref="A20:A30"/>
    <mergeCell ref="A31:G31"/>
    <mergeCell ref="A34:A39"/>
    <mergeCell ref="A106:A111"/>
    <mergeCell ref="A112:G112"/>
    <mergeCell ref="A140:A150"/>
    <mergeCell ref="A136:G136"/>
    <mergeCell ref="A116:A126"/>
    <mergeCell ref="A127:G127"/>
    <mergeCell ref="A130:A135"/>
    <mergeCell ref="A79:G79"/>
    <mergeCell ref="A82:A87"/>
    <mergeCell ref="A88:G88"/>
    <mergeCell ref="A92:A102"/>
    <mergeCell ref="A103:G103"/>
    <mergeCell ref="A44:A54"/>
    <mergeCell ref="A55:G55"/>
    <mergeCell ref="A58:A63"/>
    <mergeCell ref="A64:G64"/>
    <mergeCell ref="A68:A78"/>
    <mergeCell ref="A178:A183"/>
    <mergeCell ref="A184:G184"/>
    <mergeCell ref="A187:B187"/>
    <mergeCell ref="A188:B188"/>
    <mergeCell ref="A151:G151"/>
    <mergeCell ref="A154:A159"/>
    <mergeCell ref="A160:G160"/>
    <mergeCell ref="A164:A174"/>
    <mergeCell ref="A175:G175"/>
  </mergeCells>
  <phoneticPr fontId="3"/>
  <printOptions horizontalCentered="1"/>
  <pageMargins left="0.70866141732283472" right="0.70866141732283472" top="0.74803149606299213" bottom="0.74803149606299213" header="0.31496062992125984" footer="0.31496062992125984"/>
  <pageSetup paperSize="9" scale="42" orientation="portrait" r:id="rId1"/>
  <rowBreaks count="9" manualBreakCount="9">
    <brk id="40" max="9" man="1"/>
    <brk id="64" max="9" man="1"/>
    <brk id="88" max="9" man="1"/>
    <brk id="112" max="9" man="1"/>
    <brk id="136" max="9" man="1"/>
    <brk id="160" max="9" man="1"/>
    <brk id="184" max="9" man="1"/>
    <brk id="209" max="9" man="1"/>
    <brk id="241"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F36B395-8E8C-4EF9-9E6B-7D21D950F46F}">
          <x14:formula1>
            <xm:f>通所リハビリテーション費!$C$2:$C$7</xm:f>
          </x14:formula1>
          <xm:sqref>G165:G174 G21:G30 G45:G54 G69:G78 G93:G102 G117:G126 G141:G150 G59:G63 G83:G87 G107:G111 G131:G135 G155:G159 G179:G183 G35:G39</xm:sqref>
        </x14:dataValidation>
        <x14:dataValidation type="list" allowBlank="1" showInputMessage="1" showErrorMessage="1" xr:uid="{38B40440-CC9D-455D-926C-40F76B2912D6}">
          <x14:formula1>
            <xm:f>対象地域一覧!$A$2:$A$24</xm:f>
          </x14:formula1>
          <xm:sqref>D165:D174 D35:D39 D179:D183 D155:D159 D131:D135 D107:D111 D83:D87 D59:D63 D141:D150 D117:D126 D93:D102 D69:D78 D45:D54 D21:D30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F2181-B3D1-4817-AAEB-B7ECBB76A6BE}">
  <sheetPr>
    <tabColor theme="7" tint="0.59999389629810485"/>
  </sheetPr>
  <dimension ref="A1:U244"/>
  <sheetViews>
    <sheetView view="pageBreakPreview" topLeftCell="A10" zoomScale="85" zoomScaleNormal="100" zoomScaleSheetLayoutView="85" workbookViewId="0">
      <selection activeCell="B21" sqref="B21:H21"/>
    </sheetView>
  </sheetViews>
  <sheetFormatPr defaultColWidth="8.75" defaultRowHeight="24.95" customHeight="1" x14ac:dyDescent="0.4"/>
  <cols>
    <col min="1" max="1" width="6.75" style="32" customWidth="1"/>
    <col min="2" max="2" width="14.625" style="32" bestFit="1" customWidth="1"/>
    <col min="3" max="3" width="14.25" style="32" bestFit="1" customWidth="1"/>
    <col min="4" max="4" width="9.875" style="32" bestFit="1" customWidth="1"/>
    <col min="5" max="6" width="16.375" style="32" bestFit="1" customWidth="1"/>
    <col min="7" max="7" width="11.125" style="32" bestFit="1" customWidth="1"/>
    <col min="8" max="9" width="12.125" style="32" bestFit="1" customWidth="1"/>
    <col min="10" max="10" width="12" style="32" bestFit="1" customWidth="1"/>
    <col min="11" max="16" width="8.75" style="32"/>
    <col min="17" max="18" width="8.75" style="33"/>
    <col min="19" max="19" width="9" style="33" bestFit="1" customWidth="1"/>
    <col min="20" max="16384" width="8.75" style="32"/>
  </cols>
  <sheetData>
    <row r="1" spans="1:19" ht="24.95" customHeight="1" x14ac:dyDescent="0.4">
      <c r="A1" s="32" t="s">
        <v>125</v>
      </c>
      <c r="H1" s="109" t="s">
        <v>25</v>
      </c>
      <c r="I1" s="109"/>
      <c r="J1" s="109"/>
    </row>
    <row r="2" spans="1:19" ht="24.95" customHeight="1" x14ac:dyDescent="0.4">
      <c r="A2" s="34" t="s">
        <v>208</v>
      </c>
      <c r="Q2" s="35"/>
      <c r="R2" s="36" t="s">
        <v>79</v>
      </c>
      <c r="S2" s="36" t="s">
        <v>80</v>
      </c>
    </row>
    <row r="3" spans="1:19" ht="24.95" customHeight="1" x14ac:dyDescent="0.4">
      <c r="Q3" s="35" t="str">
        <f>'(附表2)実施状況報告（５月）'!Q3</f>
        <v>広面</v>
      </c>
      <c r="R3" s="35">
        <f t="shared" ref="R3:R45" si="0">COUNTIF($D$21:$D$30,Q3)+COUNTIF($D$35:$D$39,Q3)+COUNTIF($D$45:$D$54,Q3)+COUNTIF($D$59:$D$63,Q3)+COUNTIF($D$69:$D$78,Q3)+COUNTIF($D$83:$D$87,Q3)+COUNTIF($D$93:$D$102,Q3)+COUNTIF($D$107:$D$111,Q3)+COUNTIF($D$117:$D$126,Q3)+COUNTIF($D$131:$D$135,Q3)+COUNTIF($D$141:$D$150,Q3)+COUNTIF($D$155:$D$159,Q3)+COUNTIF($D$165:$D$174,Q3)+COUNTIF($D$179:$D$183,Q3)</f>
        <v>0</v>
      </c>
      <c r="S3" s="35">
        <f t="shared" ref="S3:S45" si="1">SUMIF($D$21:$D$30,Q3,$H$21:$H$30)+SUMIF($D$35:$D$39,Q3,$H$35:$H$39)+SUMIF($D$45:$D$54,Q3,$H$45:$H$54)+SUMIF($D$59:$D$63,Q3,$H$59:$H$63)+SUMIF($D$69:$D$78,Q3,$H$69:$H$78)+SUMIF($D$83:$D$87,Q3,$H$83:$H$87)+SUMIF($D$93:$D$102,Q3,$H$93:$H$102)+SUMIF($D$107:$D$111,Q3,$H$107:$H$111)+SUMIF($D$117:$D$126,Q3,$H$117:$H$126)+SUMIF($D$131:$D$135,Q3,$H$131:$H$135)+SUMIF($D$141:$D$150,Q3,$H$141:$H$150)+SUMIF($D$155:$D$159,Q3,$H$155:$H$159)+SUMIF($D$165:$D$174,Q3,$H$165:$H$174)+SUMIF($D$179:$D$183,Q3,$H$179:$H$183)</f>
        <v>0</v>
      </c>
    </row>
    <row r="4" spans="1:19" ht="24.95" customHeight="1" x14ac:dyDescent="0.4">
      <c r="A4" s="168" t="s">
        <v>152</v>
      </c>
      <c r="B4" s="168"/>
      <c r="C4" s="168"/>
      <c r="D4" s="168"/>
      <c r="E4" s="168"/>
      <c r="F4" s="168"/>
      <c r="G4" s="168"/>
      <c r="H4" s="168"/>
      <c r="I4" s="168"/>
      <c r="J4" s="168"/>
      <c r="Q4" s="35" t="str">
        <f>'(附表2)実施状況報告（５月）'!Q4</f>
        <v>上加茂</v>
      </c>
      <c r="R4" s="35">
        <f t="shared" si="0"/>
        <v>0</v>
      </c>
      <c r="S4" s="35">
        <f t="shared" si="1"/>
        <v>0</v>
      </c>
    </row>
    <row r="5" spans="1:19" ht="24.95" customHeight="1" x14ac:dyDescent="0.4">
      <c r="Q5" s="35" t="str">
        <f>'(附表2)実施状況報告（５月）'!Q5</f>
        <v>下加茂</v>
      </c>
      <c r="R5" s="35">
        <f t="shared" si="0"/>
        <v>0</v>
      </c>
      <c r="S5" s="35">
        <f t="shared" si="1"/>
        <v>0</v>
      </c>
    </row>
    <row r="6" spans="1:19" ht="24.95" customHeight="1" x14ac:dyDescent="0.4">
      <c r="A6" s="52" t="s">
        <v>26</v>
      </c>
      <c r="Q6" s="35" t="str">
        <f>'(附表2)実施状況報告（５月）'!Q6</f>
        <v>美原</v>
      </c>
      <c r="R6" s="35">
        <f t="shared" si="0"/>
        <v>0</v>
      </c>
      <c r="S6" s="35">
        <f t="shared" si="1"/>
        <v>0</v>
      </c>
    </row>
    <row r="7" spans="1:19" ht="24.95" customHeight="1" x14ac:dyDescent="0.4">
      <c r="A7" s="64" t="s">
        <v>81</v>
      </c>
      <c r="B7" s="64"/>
      <c r="C7" s="77" t="str">
        <f>IF(基本情報入力シート!V8="","",基本情報入力シート!V8)</f>
        <v/>
      </c>
      <c r="D7" s="78"/>
      <c r="E7" s="78"/>
      <c r="F7" s="78"/>
      <c r="G7" s="78"/>
      <c r="H7" s="78"/>
      <c r="I7" s="79"/>
      <c r="Q7" s="35" t="str">
        <f>'(附表2)実施状況報告（５月）'!Q7</f>
        <v>加茂市場</v>
      </c>
      <c r="R7" s="35">
        <f t="shared" si="0"/>
        <v>0</v>
      </c>
      <c r="S7" s="35">
        <f t="shared" si="1"/>
        <v>0</v>
      </c>
    </row>
    <row r="8" spans="1:19" ht="24.95" customHeight="1" x14ac:dyDescent="0.4">
      <c r="A8" s="64" t="s">
        <v>19</v>
      </c>
      <c r="B8" s="64"/>
      <c r="C8" s="77" t="str">
        <f>IF(基本情報入力シート!V19="","",基本情報入力シート!V19)</f>
        <v/>
      </c>
      <c r="D8" s="78"/>
      <c r="E8" s="78"/>
      <c r="F8" s="78"/>
      <c r="G8" s="78"/>
      <c r="H8" s="78"/>
      <c r="I8" s="79"/>
      <c r="Q8" s="35" t="str">
        <f>'(附表2)実施状況報告（５月）'!Q8</f>
        <v>高谷</v>
      </c>
      <c r="R8" s="35">
        <f t="shared" si="0"/>
        <v>0</v>
      </c>
      <c r="S8" s="35">
        <f t="shared" si="1"/>
        <v>0</v>
      </c>
    </row>
    <row r="9" spans="1:19" ht="24.95" customHeight="1" x14ac:dyDescent="0.4">
      <c r="A9" s="64" t="s">
        <v>20</v>
      </c>
      <c r="B9" s="64"/>
      <c r="C9" s="77" t="str">
        <f>IF(基本情報入力シート!V20="","",基本情報入力シート!V20)</f>
        <v/>
      </c>
      <c r="D9" s="78"/>
      <c r="E9" s="78"/>
      <c r="F9" s="78"/>
      <c r="G9" s="78"/>
      <c r="H9" s="78"/>
      <c r="I9" s="79"/>
      <c r="Q9" s="35" t="str">
        <f>'(附表2)実施状況報告（５月）'!Q9</f>
        <v>平岡</v>
      </c>
      <c r="R9" s="35">
        <f t="shared" si="0"/>
        <v>0</v>
      </c>
      <c r="S9" s="35">
        <f t="shared" si="1"/>
        <v>0</v>
      </c>
    </row>
    <row r="10" spans="1:19" ht="24.95" customHeight="1" x14ac:dyDescent="0.4">
      <c r="A10" s="64" t="s">
        <v>21</v>
      </c>
      <c r="B10" s="64"/>
      <c r="C10" s="77" t="str">
        <f>IF(基本情報入力シート!V21="","",基本情報入力シート!V21)</f>
        <v>通所リハビリテーション</v>
      </c>
      <c r="D10" s="78"/>
      <c r="E10" s="78"/>
      <c r="F10" s="78"/>
      <c r="G10" s="78"/>
      <c r="H10" s="78"/>
      <c r="I10" s="79"/>
      <c r="Q10" s="35" t="str">
        <f>'(附表2)実施状況報告（５月）'!Q10</f>
        <v>上野</v>
      </c>
      <c r="R10" s="35">
        <f t="shared" si="0"/>
        <v>0</v>
      </c>
      <c r="S10" s="35">
        <f t="shared" si="1"/>
        <v>0</v>
      </c>
    </row>
    <row r="11" spans="1:19" ht="24.95" customHeight="1" x14ac:dyDescent="0.4">
      <c r="A11" s="64" t="s">
        <v>108</v>
      </c>
      <c r="B11" s="64"/>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Q11" s="35" t="str">
        <f>'(附表2)実施状況報告（５月）'!Q11</f>
        <v>竹部</v>
      </c>
      <c r="R11" s="35">
        <f t="shared" si="0"/>
        <v>0</v>
      </c>
      <c r="S11" s="35">
        <f t="shared" si="1"/>
        <v>0</v>
      </c>
    </row>
    <row r="12" spans="1:19" ht="24.75" customHeight="1" x14ac:dyDescent="0.4">
      <c r="A12" s="64" t="s">
        <v>27</v>
      </c>
      <c r="B12" s="64"/>
      <c r="C12" s="77" t="s">
        <v>28</v>
      </c>
      <c r="D12" s="78"/>
      <c r="E12" s="78"/>
      <c r="F12" s="78"/>
      <c r="G12" s="78"/>
      <c r="H12" s="78"/>
      <c r="I12" s="79"/>
      <c r="Q12" s="35" t="str">
        <f>'(附表2)実施状況報告（５月）'!Q12</f>
        <v>上田東</v>
      </c>
      <c r="R12" s="35">
        <f t="shared" si="0"/>
        <v>0</v>
      </c>
      <c r="S12" s="35">
        <f t="shared" si="1"/>
        <v>0</v>
      </c>
    </row>
    <row r="13" spans="1:19" ht="36" customHeight="1" x14ac:dyDescent="0.4">
      <c r="A13" s="114"/>
      <c r="B13" s="114"/>
      <c r="C13" s="114"/>
      <c r="D13" s="114"/>
      <c r="E13" s="114"/>
      <c r="F13" s="114"/>
      <c r="G13" s="114"/>
      <c r="H13" s="114"/>
      <c r="I13" s="114"/>
      <c r="J13" s="63"/>
      <c r="Q13" s="35" t="str">
        <f>'(附表2)実施状況報告（５月）'!Q13</f>
        <v>細田</v>
      </c>
      <c r="R13" s="35">
        <f t="shared" si="0"/>
        <v>0</v>
      </c>
      <c r="S13" s="35">
        <f t="shared" si="1"/>
        <v>0</v>
      </c>
    </row>
    <row r="14" spans="1:19" ht="36" customHeight="1" x14ac:dyDescent="0.4">
      <c r="A14" s="164"/>
      <c r="B14" s="164"/>
      <c r="C14" s="115"/>
      <c r="D14" s="115"/>
      <c r="E14" s="115"/>
      <c r="F14" s="115"/>
      <c r="G14" s="115"/>
      <c r="H14" s="115"/>
      <c r="I14" s="115"/>
      <c r="J14" s="63"/>
      <c r="Q14" s="35" t="str">
        <f>'(附表2)実施状況報告（５月）'!Q14</f>
        <v>三納谷</v>
      </c>
      <c r="R14" s="35">
        <f t="shared" si="0"/>
        <v>0</v>
      </c>
      <c r="S14" s="35">
        <f t="shared" si="1"/>
        <v>0</v>
      </c>
    </row>
    <row r="15" spans="1:19" ht="36" customHeight="1" x14ac:dyDescent="0.4">
      <c r="A15" s="164"/>
      <c r="B15" s="164"/>
      <c r="C15" s="115"/>
      <c r="D15" s="115"/>
      <c r="E15" s="115"/>
      <c r="F15" s="115"/>
      <c r="G15" s="115"/>
      <c r="H15" s="115"/>
      <c r="I15" s="115"/>
      <c r="J15" s="63"/>
      <c r="Q15" s="35" t="str">
        <f>'(附表2)実施状況報告（５月）'!Q15</f>
        <v>上田西</v>
      </c>
      <c r="R15" s="35">
        <f t="shared" si="0"/>
        <v>0</v>
      </c>
      <c r="S15" s="35">
        <f t="shared" si="1"/>
        <v>0</v>
      </c>
    </row>
    <row r="16" spans="1:19" ht="18" customHeight="1" x14ac:dyDescent="0.4">
      <c r="Q16" s="35" t="str">
        <f>'(附表2)実施状況報告（５月）'!Q16</f>
        <v>円城</v>
      </c>
      <c r="R16" s="35">
        <f t="shared" si="0"/>
        <v>0</v>
      </c>
      <c r="S16" s="35">
        <f t="shared" si="1"/>
        <v>0</v>
      </c>
    </row>
    <row r="17" spans="1:19" ht="24.95" customHeight="1" x14ac:dyDescent="0.4">
      <c r="A17" s="40" t="s">
        <v>89</v>
      </c>
      <c r="Q17" s="35" t="str">
        <f>'(附表2)実施状況報告（５月）'!Q17</f>
        <v>案田</v>
      </c>
      <c r="R17" s="35">
        <f t="shared" si="0"/>
        <v>0</v>
      </c>
      <c r="S17" s="35">
        <f t="shared" si="1"/>
        <v>0</v>
      </c>
    </row>
    <row r="18" spans="1:19" ht="24.95" customHeight="1" x14ac:dyDescent="0.4">
      <c r="A18" s="40" t="s">
        <v>60</v>
      </c>
      <c r="Q18" s="35" t="str">
        <f>'(附表2)実施状況報告（５月）'!Q18</f>
        <v>高富</v>
      </c>
      <c r="R18" s="35">
        <f t="shared" si="0"/>
        <v>0</v>
      </c>
      <c r="S18" s="35">
        <f t="shared" si="1"/>
        <v>0</v>
      </c>
    </row>
    <row r="19" spans="1:19" ht="24.95" customHeight="1" x14ac:dyDescent="0.4">
      <c r="A19" s="53" t="s">
        <v>90</v>
      </c>
      <c r="Q19" s="35" t="str">
        <f>'(附表2)実施状況報告（５月）'!Q19</f>
        <v>神瀬</v>
      </c>
      <c r="R19" s="35">
        <f t="shared" si="0"/>
        <v>0</v>
      </c>
      <c r="S19" s="35">
        <f t="shared" si="1"/>
        <v>0</v>
      </c>
    </row>
    <row r="20" spans="1:19" ht="42.95" customHeight="1" x14ac:dyDescent="0.4">
      <c r="A20" s="165" t="s">
        <v>126</v>
      </c>
      <c r="B20" s="28" t="s">
        <v>49</v>
      </c>
      <c r="C20" s="28" t="s">
        <v>51</v>
      </c>
      <c r="D20" s="28" t="s">
        <v>32</v>
      </c>
      <c r="E20" s="41" t="s">
        <v>162</v>
      </c>
      <c r="F20" s="41" t="s">
        <v>163</v>
      </c>
      <c r="G20" s="28" t="s">
        <v>33</v>
      </c>
      <c r="H20" s="41" t="s">
        <v>50</v>
      </c>
      <c r="I20" s="41" t="s">
        <v>35</v>
      </c>
      <c r="J20" s="41" t="s">
        <v>113</v>
      </c>
      <c r="Q20" s="35" t="str">
        <f>'(附表2)実施状況報告（５月）'!Q20</f>
        <v>小森</v>
      </c>
      <c r="R20" s="35">
        <f t="shared" si="0"/>
        <v>0</v>
      </c>
      <c r="S20" s="35">
        <f t="shared" si="1"/>
        <v>0</v>
      </c>
    </row>
    <row r="21" spans="1:19" ht="24.95" customHeight="1" x14ac:dyDescent="0.4">
      <c r="A21" s="166"/>
      <c r="B21" s="49"/>
      <c r="C21" s="59"/>
      <c r="D21" s="49"/>
      <c r="E21" s="49"/>
      <c r="F21" s="49"/>
      <c r="G21" s="49"/>
      <c r="H21" s="50"/>
      <c r="I21" s="42">
        <f>IF(AND(B21&lt;&gt;"",C21&lt;&gt;"",D21&lt;&gt;"",E21&lt;&gt;"",F21&lt;&gt;"",G21&lt;&gt;"",H21&lt;&gt;""),VLOOKUP(G21,通所リハビリテーション費!$A$20:$B$24,2,0),0)</f>
        <v>0</v>
      </c>
      <c r="J21" s="42">
        <f>(I21*H21)*0.1*10</f>
        <v>0</v>
      </c>
      <c r="Q21" s="35" t="str">
        <f>'(附表2)実施状況報告（５月）'!Q21</f>
        <v>尾原</v>
      </c>
      <c r="R21" s="35">
        <f t="shared" si="0"/>
        <v>0</v>
      </c>
      <c r="S21" s="35">
        <f t="shared" si="1"/>
        <v>0</v>
      </c>
    </row>
    <row r="22" spans="1:19" ht="24.95" customHeight="1" x14ac:dyDescent="0.4">
      <c r="A22" s="166"/>
      <c r="B22" s="49"/>
      <c r="C22" s="59"/>
      <c r="D22" s="49"/>
      <c r="E22" s="49"/>
      <c r="F22" s="49"/>
      <c r="G22" s="49"/>
      <c r="H22" s="50"/>
      <c r="I22" s="42">
        <f>IF(AND(B22&lt;&gt;"",C22&lt;&gt;"",D22&lt;&gt;"",E22&lt;&gt;"",F22&lt;&gt;"",G22&lt;&gt;"",H22&lt;&gt;""),VLOOKUP(G22,通所リハビリテーション費!$A$20:$B$24,2,0),0)</f>
        <v>0</v>
      </c>
      <c r="J22" s="42">
        <f t="shared" ref="J22:J25" si="2">(I22*H22)*0.1*10</f>
        <v>0</v>
      </c>
      <c r="Q22" s="35" t="str">
        <f>'(附表2)実施状況報告（５月）'!Q22</f>
        <v>笹目</v>
      </c>
      <c r="R22" s="35">
        <f t="shared" si="0"/>
        <v>0</v>
      </c>
      <c r="S22" s="35">
        <f t="shared" si="1"/>
        <v>0</v>
      </c>
    </row>
    <row r="23" spans="1:19" ht="24.95" customHeight="1" x14ac:dyDescent="0.4">
      <c r="A23" s="166"/>
      <c r="B23" s="49"/>
      <c r="C23" s="59"/>
      <c r="D23" s="49"/>
      <c r="E23" s="49"/>
      <c r="F23" s="49"/>
      <c r="G23" s="49"/>
      <c r="H23" s="50"/>
      <c r="I23" s="42">
        <f>IF(AND(B23&lt;&gt;"",C23&lt;&gt;"",D23&lt;&gt;"",E23&lt;&gt;"",F23&lt;&gt;"",G23&lt;&gt;"",H23&lt;&gt;""),VLOOKUP(G23,通所リハビリテーション費!$A$20:$B$24,2,0),0)</f>
        <v>0</v>
      </c>
      <c r="J23" s="42">
        <f t="shared" si="2"/>
        <v>0</v>
      </c>
      <c r="Q23" s="35" t="str">
        <f>'(附表2)実施状況報告（５月）'!Q23</f>
        <v>福沢</v>
      </c>
      <c r="R23" s="35">
        <f t="shared" si="0"/>
        <v>0</v>
      </c>
      <c r="S23" s="35">
        <f t="shared" si="1"/>
        <v>0</v>
      </c>
    </row>
    <row r="24" spans="1:19" ht="24.95" customHeight="1" x14ac:dyDescent="0.4">
      <c r="A24" s="166"/>
      <c r="B24" s="49"/>
      <c r="C24" s="59"/>
      <c r="D24" s="49"/>
      <c r="E24" s="49"/>
      <c r="F24" s="49"/>
      <c r="G24" s="49"/>
      <c r="H24" s="50"/>
      <c r="I24" s="42">
        <f>IF(AND(B24&lt;&gt;"",C24&lt;&gt;"",D24&lt;&gt;"",E24&lt;&gt;"",F24&lt;&gt;"",G24&lt;&gt;"",H24&lt;&gt;""),VLOOKUP(G24,通所リハビリテーション費!$A$20:$B$24,2,0),0)</f>
        <v>0</v>
      </c>
      <c r="J24" s="42">
        <f t="shared" si="2"/>
        <v>0</v>
      </c>
      <c r="Q24" s="35" t="str">
        <f>'(附表2)実施状況報告（５月）'!Q24</f>
        <v>溝部</v>
      </c>
      <c r="R24" s="35">
        <f t="shared" si="0"/>
        <v>0</v>
      </c>
      <c r="S24" s="35">
        <f t="shared" si="1"/>
        <v>0</v>
      </c>
    </row>
    <row r="25" spans="1:19" ht="24.95" customHeight="1" x14ac:dyDescent="0.4">
      <c r="A25" s="166"/>
      <c r="B25" s="49"/>
      <c r="C25" s="59"/>
      <c r="D25" s="49"/>
      <c r="E25" s="49"/>
      <c r="F25" s="49"/>
      <c r="G25" s="49"/>
      <c r="H25" s="50"/>
      <c r="I25" s="42">
        <f>IF(AND(B25&lt;&gt;"",C25&lt;&gt;"",D25&lt;&gt;"",E25&lt;&gt;"",F25&lt;&gt;"",G25&lt;&gt;"",H25&lt;&gt;""),VLOOKUP(G25,通所リハビリテーション費!$A$20:$B$24,2,0),0)</f>
        <v>0</v>
      </c>
      <c r="J25" s="42">
        <f t="shared" si="2"/>
        <v>0</v>
      </c>
      <c r="Q25" s="35">
        <f>'(附表2)実施状況報告（５月）'!Q25</f>
        <v>0</v>
      </c>
      <c r="R25" s="35">
        <f t="shared" si="0"/>
        <v>0</v>
      </c>
      <c r="S25" s="35">
        <f t="shared" si="1"/>
        <v>0</v>
      </c>
    </row>
    <row r="26" spans="1:19" ht="24.95" customHeight="1" x14ac:dyDescent="0.4">
      <c r="A26" s="166"/>
      <c r="B26" s="49"/>
      <c r="C26" s="49"/>
      <c r="D26" s="49"/>
      <c r="E26" s="49"/>
      <c r="F26" s="49"/>
      <c r="G26" s="49"/>
      <c r="H26" s="50"/>
      <c r="I26" s="42">
        <f>IF(AND(B26&lt;&gt;"",C26&lt;&gt;"",D26&lt;&gt;"",E26&lt;&gt;"",F26&lt;&gt;"",G26&lt;&gt;"",H26&lt;&gt;""),VLOOKUP(G26,通所リハビリテーション費!$A$20:$B$24,2,0),0)</f>
        <v>0</v>
      </c>
      <c r="J26" s="42">
        <f>(I26*H26)*0.1*10</f>
        <v>0</v>
      </c>
      <c r="Q26" s="35">
        <f>'(附表2)実施状況報告（５月）'!Q26</f>
        <v>0</v>
      </c>
      <c r="R26" s="35">
        <f t="shared" si="0"/>
        <v>0</v>
      </c>
      <c r="S26" s="35">
        <f t="shared" si="1"/>
        <v>0</v>
      </c>
    </row>
    <row r="27" spans="1:19" ht="24.95" customHeight="1" x14ac:dyDescent="0.4">
      <c r="A27" s="166"/>
      <c r="B27" s="49"/>
      <c r="C27" s="49"/>
      <c r="D27" s="49"/>
      <c r="E27" s="49"/>
      <c r="F27" s="49"/>
      <c r="G27" s="49"/>
      <c r="H27" s="50"/>
      <c r="I27" s="42">
        <f>IF(AND(B27&lt;&gt;"",C27&lt;&gt;"",D27&lt;&gt;"",E27&lt;&gt;"",F27&lt;&gt;"",G27&lt;&gt;"",H27&lt;&gt;""),VLOOKUP(G27,通所リハビリテーション費!$A$20:$B$24,2,0),0)</f>
        <v>0</v>
      </c>
      <c r="J27" s="42">
        <f t="shared" ref="J27:J30" si="3">(I27*H27)*0.1*10</f>
        <v>0</v>
      </c>
      <c r="Q27" s="35">
        <f>'(附表2)実施状況報告（５月）'!Q27</f>
        <v>0</v>
      </c>
      <c r="R27" s="35">
        <f t="shared" si="0"/>
        <v>0</v>
      </c>
      <c r="S27" s="35">
        <f t="shared" si="1"/>
        <v>0</v>
      </c>
    </row>
    <row r="28" spans="1:19" ht="24.95" customHeight="1" x14ac:dyDescent="0.4">
      <c r="A28" s="166"/>
      <c r="B28" s="49"/>
      <c r="C28" s="49"/>
      <c r="D28" s="49"/>
      <c r="E28" s="49"/>
      <c r="F28" s="49"/>
      <c r="G28" s="49"/>
      <c r="H28" s="50"/>
      <c r="I28" s="42">
        <f>IF(AND(B28&lt;&gt;"",C28&lt;&gt;"",D28&lt;&gt;"",E28&lt;&gt;"",F28&lt;&gt;"",G28&lt;&gt;"",H28&lt;&gt;""),VLOOKUP(G28,通所リハビリテーション費!$A$20:$B$24,2,0),0)</f>
        <v>0</v>
      </c>
      <c r="J28" s="42">
        <f t="shared" si="3"/>
        <v>0</v>
      </c>
      <c r="Q28" s="35">
        <f>'(附表2)実施状況報告（５月）'!Q28</f>
        <v>0</v>
      </c>
      <c r="R28" s="35">
        <f t="shared" si="0"/>
        <v>0</v>
      </c>
      <c r="S28" s="35">
        <f t="shared" si="1"/>
        <v>0</v>
      </c>
    </row>
    <row r="29" spans="1:19" ht="24.95" customHeight="1" x14ac:dyDescent="0.4">
      <c r="A29" s="166"/>
      <c r="B29" s="49"/>
      <c r="C29" s="49"/>
      <c r="D29" s="49"/>
      <c r="E29" s="49"/>
      <c r="F29" s="49"/>
      <c r="G29" s="49"/>
      <c r="H29" s="50"/>
      <c r="I29" s="42">
        <f>IF(AND(B29&lt;&gt;"",C29&lt;&gt;"",D29&lt;&gt;"",E29&lt;&gt;"",F29&lt;&gt;"",G29&lt;&gt;"",H29&lt;&gt;""),VLOOKUP(G29,通所リハビリテーション費!$A$20:$B$24,2,0),0)</f>
        <v>0</v>
      </c>
      <c r="J29" s="42">
        <f t="shared" si="3"/>
        <v>0</v>
      </c>
      <c r="Q29" s="35">
        <f>'(附表2)実施状況報告（５月）'!Q29</f>
        <v>0</v>
      </c>
      <c r="R29" s="35">
        <f t="shared" si="0"/>
        <v>0</v>
      </c>
      <c r="S29" s="35">
        <f t="shared" si="1"/>
        <v>0</v>
      </c>
    </row>
    <row r="30" spans="1:19" ht="24.95" customHeight="1" x14ac:dyDescent="0.4">
      <c r="A30" s="167"/>
      <c r="B30" s="49"/>
      <c r="C30" s="49"/>
      <c r="D30" s="49"/>
      <c r="E30" s="49"/>
      <c r="F30" s="49"/>
      <c r="G30" s="49"/>
      <c r="H30" s="50"/>
      <c r="I30" s="42">
        <f>IF(AND(B30&lt;&gt;"",C30&lt;&gt;"",D30&lt;&gt;"",E30&lt;&gt;"",F30&lt;&gt;"",G30&lt;&gt;"",H30&lt;&gt;""),VLOOKUP(G30,通所リハビリテーション費!$A$20:$B$24,2,0),0)</f>
        <v>0</v>
      </c>
      <c r="J30" s="42">
        <f t="shared" si="3"/>
        <v>0</v>
      </c>
      <c r="Q30" s="35">
        <f>'(附表2)実施状況報告（５月）'!Q30</f>
        <v>0</v>
      </c>
      <c r="R30" s="35">
        <f t="shared" si="0"/>
        <v>0</v>
      </c>
      <c r="S30" s="35">
        <f t="shared" si="1"/>
        <v>0</v>
      </c>
    </row>
    <row r="31" spans="1:19" ht="24.95" customHeight="1" x14ac:dyDescent="0.4">
      <c r="A31" s="110" t="s">
        <v>38</v>
      </c>
      <c r="B31" s="111"/>
      <c r="C31" s="111"/>
      <c r="D31" s="111"/>
      <c r="E31" s="111"/>
      <c r="F31" s="111"/>
      <c r="G31" s="112"/>
      <c r="H31" s="43">
        <f>SUMIF(H21:H30,"&lt;&gt;#N/A")</f>
        <v>0</v>
      </c>
      <c r="I31" s="43">
        <f t="shared" ref="I31:J31" si="4">SUMIF(I21:I30,"&lt;&gt;#N/A")</f>
        <v>0</v>
      </c>
      <c r="J31" s="43">
        <f t="shared" si="4"/>
        <v>0</v>
      </c>
      <c r="Q31" s="35">
        <f>'(附表2)実施状況報告（５月）'!Q31</f>
        <v>0</v>
      </c>
      <c r="R31" s="35">
        <f t="shared" si="0"/>
        <v>0</v>
      </c>
      <c r="S31" s="35">
        <f t="shared" si="1"/>
        <v>0</v>
      </c>
    </row>
    <row r="32" spans="1:19" ht="24.95" customHeight="1" x14ac:dyDescent="0.4">
      <c r="A32" s="54"/>
      <c r="B32" s="54"/>
      <c r="C32" s="54"/>
      <c r="D32" s="54"/>
      <c r="E32" s="54"/>
      <c r="F32" s="54"/>
      <c r="G32" s="55"/>
      <c r="H32" s="55"/>
      <c r="I32" s="55"/>
      <c r="Q32" s="35">
        <f>'(附表2)実施状況報告（５月）'!Q32</f>
        <v>0</v>
      </c>
      <c r="R32" s="35">
        <f t="shared" si="0"/>
        <v>0</v>
      </c>
      <c r="S32" s="35">
        <f t="shared" si="1"/>
        <v>0</v>
      </c>
    </row>
    <row r="33" spans="1:19" ht="24.95" customHeight="1" x14ac:dyDescent="0.4">
      <c r="A33" s="56" t="s">
        <v>91</v>
      </c>
      <c r="B33" s="54"/>
      <c r="C33" s="54"/>
      <c r="D33" s="54"/>
      <c r="E33" s="54"/>
      <c r="F33" s="54"/>
      <c r="G33" s="55"/>
      <c r="H33" s="55"/>
      <c r="I33" s="55"/>
      <c r="Q33" s="35">
        <f>'(附表2)実施状況報告（５月）'!Q33</f>
        <v>0</v>
      </c>
      <c r="R33" s="35">
        <f t="shared" si="0"/>
        <v>0</v>
      </c>
      <c r="S33" s="35">
        <f t="shared" si="1"/>
        <v>0</v>
      </c>
    </row>
    <row r="34" spans="1:19" ht="42.95" customHeight="1" x14ac:dyDescent="0.4">
      <c r="A34" s="160" t="s">
        <v>126</v>
      </c>
      <c r="B34" s="28" t="s">
        <v>49</v>
      </c>
      <c r="C34" s="28" t="s">
        <v>51</v>
      </c>
      <c r="D34" s="28" t="s">
        <v>32</v>
      </c>
      <c r="E34" s="41" t="s">
        <v>162</v>
      </c>
      <c r="F34" s="41" t="s">
        <v>163</v>
      </c>
      <c r="G34" s="28" t="s">
        <v>33</v>
      </c>
      <c r="H34" s="41" t="s">
        <v>133</v>
      </c>
      <c r="I34" s="41" t="s">
        <v>35</v>
      </c>
      <c r="J34" s="41" t="s">
        <v>113</v>
      </c>
      <c r="Q34" s="35">
        <f>'(附表2)実施状況報告（５月）'!Q34</f>
        <v>0</v>
      </c>
      <c r="R34" s="35">
        <f t="shared" si="0"/>
        <v>0</v>
      </c>
      <c r="S34" s="35">
        <f t="shared" si="1"/>
        <v>0</v>
      </c>
    </row>
    <row r="35" spans="1:19" ht="24.95" customHeight="1" x14ac:dyDescent="0.4">
      <c r="A35" s="160"/>
      <c r="B35" s="49"/>
      <c r="C35" s="59"/>
      <c r="D35" s="49"/>
      <c r="E35" s="49"/>
      <c r="F35" s="49"/>
      <c r="G35" s="49"/>
      <c r="H35" s="50"/>
      <c r="I35" s="42">
        <f>IF(AND(B35&lt;&gt;"",C35&lt;&gt;"",D35&lt;&gt;"",E35&lt;&gt;"",F35&lt;&gt;"",G35&lt;&gt;"",H35&lt;&gt;""),VLOOKUP(G35,通所リハビリテーション費!$A$20:$B$24,2,0),0)</f>
        <v>0</v>
      </c>
      <c r="J35" s="42">
        <f>((I35*H35)*0.1*10)/2</f>
        <v>0</v>
      </c>
      <c r="Q35" s="35"/>
      <c r="R35" s="35">
        <f t="shared" si="0"/>
        <v>0</v>
      </c>
      <c r="S35" s="35">
        <f t="shared" si="1"/>
        <v>0</v>
      </c>
    </row>
    <row r="36" spans="1:19" ht="24.95" customHeight="1" x14ac:dyDescent="0.4">
      <c r="A36" s="160"/>
      <c r="B36" s="49"/>
      <c r="C36" s="59"/>
      <c r="D36" s="49"/>
      <c r="E36" s="49"/>
      <c r="F36" s="49"/>
      <c r="G36" s="49"/>
      <c r="H36" s="50"/>
      <c r="I36" s="42">
        <f>IF(AND(B36&lt;&gt;"",C36&lt;&gt;"",D36&lt;&gt;"",E36&lt;&gt;"",F36&lt;&gt;"",G36&lt;&gt;"",H36&lt;&gt;""),VLOOKUP(G36,通所リハビリテーション費!$A$20:$B$24,2,0),0)</f>
        <v>0</v>
      </c>
      <c r="J36" s="42">
        <f t="shared" ref="J36:J39" si="5">((I36*H36)*0.1*10)/2</f>
        <v>0</v>
      </c>
      <c r="Q36" s="35"/>
      <c r="R36" s="35">
        <f t="shared" si="0"/>
        <v>0</v>
      </c>
      <c r="S36" s="35">
        <f t="shared" si="1"/>
        <v>0</v>
      </c>
    </row>
    <row r="37" spans="1:19" ht="24.95" customHeight="1" x14ac:dyDescent="0.4">
      <c r="A37" s="160"/>
      <c r="B37" s="49"/>
      <c r="C37" s="59"/>
      <c r="D37" s="49"/>
      <c r="E37" s="49"/>
      <c r="F37" s="49"/>
      <c r="G37" s="49"/>
      <c r="H37" s="50"/>
      <c r="I37" s="42">
        <f>IF(AND(B37&lt;&gt;"",C37&lt;&gt;"",D37&lt;&gt;"",E37&lt;&gt;"",F37&lt;&gt;"",G37&lt;&gt;"",H37&lt;&gt;""),VLOOKUP(G37,通所リハビリテーション費!$A$20:$B$24,2,0),0)</f>
        <v>0</v>
      </c>
      <c r="J37" s="42">
        <f t="shared" si="5"/>
        <v>0</v>
      </c>
      <c r="Q37" s="35"/>
      <c r="R37" s="35">
        <f t="shared" si="0"/>
        <v>0</v>
      </c>
      <c r="S37" s="35">
        <f t="shared" si="1"/>
        <v>0</v>
      </c>
    </row>
    <row r="38" spans="1:19" ht="24.95" customHeight="1" x14ac:dyDescent="0.4">
      <c r="A38" s="160"/>
      <c r="B38" s="49"/>
      <c r="C38" s="59"/>
      <c r="D38" s="49"/>
      <c r="E38" s="49"/>
      <c r="F38" s="49"/>
      <c r="G38" s="49"/>
      <c r="H38" s="50"/>
      <c r="I38" s="42">
        <f>IF(AND(B38&lt;&gt;"",C38&lt;&gt;"",D38&lt;&gt;"",E38&lt;&gt;"",F38&lt;&gt;"",G38&lt;&gt;"",H38&lt;&gt;""),VLOOKUP(G38,通所リハビリテーション費!$A$20:$B$24,2,0),0)</f>
        <v>0</v>
      </c>
      <c r="J38" s="42">
        <f t="shared" si="5"/>
        <v>0</v>
      </c>
      <c r="Q38" s="35"/>
      <c r="R38" s="35">
        <f t="shared" si="0"/>
        <v>0</v>
      </c>
      <c r="S38" s="35">
        <f t="shared" si="1"/>
        <v>0</v>
      </c>
    </row>
    <row r="39" spans="1:19" ht="24.95" customHeight="1" x14ac:dyDescent="0.4">
      <c r="A39" s="160"/>
      <c r="B39" s="49"/>
      <c r="C39" s="59"/>
      <c r="D39" s="49"/>
      <c r="E39" s="49"/>
      <c r="F39" s="49"/>
      <c r="G39" s="49"/>
      <c r="H39" s="50"/>
      <c r="I39" s="42">
        <f>IF(AND(B39&lt;&gt;"",C39&lt;&gt;"",D39&lt;&gt;"",E39&lt;&gt;"",F39&lt;&gt;"",G39&lt;&gt;"",H39&lt;&gt;""),VLOOKUP(G39,通所リハビリテーション費!$A$20:$B$24,2,0),0)</f>
        <v>0</v>
      </c>
      <c r="J39" s="42">
        <f t="shared" si="5"/>
        <v>0</v>
      </c>
      <c r="Q39" s="35"/>
      <c r="R39" s="35">
        <f t="shared" si="0"/>
        <v>0</v>
      </c>
      <c r="S39" s="35">
        <f t="shared" si="1"/>
        <v>0</v>
      </c>
    </row>
    <row r="40" spans="1:19" ht="24.95" customHeight="1" x14ac:dyDescent="0.4">
      <c r="A40" s="154" t="s">
        <v>38</v>
      </c>
      <c r="B40" s="155"/>
      <c r="C40" s="155"/>
      <c r="D40" s="155"/>
      <c r="E40" s="155"/>
      <c r="F40" s="155"/>
      <c r="G40" s="156"/>
      <c r="H40" s="57">
        <f>SUMIF(H35:H39,"&lt;&gt;#N/A")</f>
        <v>0</v>
      </c>
      <c r="I40" s="57">
        <f t="shared" ref="I40:J40" si="6">SUMIF(I35:I39,"&lt;&gt;#N/A")</f>
        <v>0</v>
      </c>
      <c r="J40" s="57">
        <f t="shared" si="6"/>
        <v>0</v>
      </c>
      <c r="Q40" s="35"/>
      <c r="R40" s="35">
        <f t="shared" si="0"/>
        <v>0</v>
      </c>
      <c r="S40" s="35">
        <f t="shared" si="1"/>
        <v>0</v>
      </c>
    </row>
    <row r="41" spans="1:19" ht="24.95" customHeight="1" x14ac:dyDescent="0.4">
      <c r="A41" s="26"/>
      <c r="B41" s="26"/>
      <c r="C41" s="26"/>
      <c r="D41" s="26"/>
      <c r="E41" s="26"/>
      <c r="F41" s="26"/>
      <c r="G41" s="26"/>
      <c r="H41" s="27"/>
      <c r="I41" s="27"/>
      <c r="J41" s="27"/>
      <c r="Q41" s="35"/>
      <c r="R41" s="35">
        <f t="shared" si="0"/>
        <v>0</v>
      </c>
      <c r="S41" s="35">
        <f t="shared" si="1"/>
        <v>0</v>
      </c>
    </row>
    <row r="42" spans="1:19" ht="24.95" customHeight="1" x14ac:dyDescent="0.4">
      <c r="A42" s="40" t="s">
        <v>39</v>
      </c>
      <c r="Q42" s="35"/>
      <c r="R42" s="35">
        <f t="shared" si="0"/>
        <v>0</v>
      </c>
      <c r="S42" s="35">
        <f t="shared" si="1"/>
        <v>0</v>
      </c>
    </row>
    <row r="43" spans="1:19" ht="24.95" customHeight="1" x14ac:dyDescent="0.4">
      <c r="A43" s="53" t="s">
        <v>90</v>
      </c>
      <c r="Q43" s="35"/>
      <c r="R43" s="35">
        <f t="shared" si="0"/>
        <v>0</v>
      </c>
      <c r="S43" s="35">
        <f t="shared" si="1"/>
        <v>0</v>
      </c>
    </row>
    <row r="44" spans="1:19" ht="42.95" customHeight="1" x14ac:dyDescent="0.4">
      <c r="A44" s="160" t="s">
        <v>127</v>
      </c>
      <c r="B44" s="28" t="s">
        <v>49</v>
      </c>
      <c r="C44" s="28" t="s">
        <v>51</v>
      </c>
      <c r="D44" s="28" t="s">
        <v>32</v>
      </c>
      <c r="E44" s="41" t="s">
        <v>162</v>
      </c>
      <c r="F44" s="41" t="s">
        <v>163</v>
      </c>
      <c r="G44" s="28" t="s">
        <v>33</v>
      </c>
      <c r="H44" s="41" t="s">
        <v>50</v>
      </c>
      <c r="I44" s="41" t="s">
        <v>35</v>
      </c>
      <c r="J44" s="41" t="s">
        <v>113</v>
      </c>
      <c r="Q44" s="35"/>
      <c r="R44" s="35">
        <f t="shared" si="0"/>
        <v>0</v>
      </c>
      <c r="S44" s="35">
        <f t="shared" si="1"/>
        <v>0</v>
      </c>
    </row>
    <row r="45" spans="1:19" ht="24.95" customHeight="1" x14ac:dyDescent="0.4">
      <c r="A45" s="160"/>
      <c r="B45" s="49"/>
      <c r="C45" s="59"/>
      <c r="D45" s="49"/>
      <c r="E45" s="49"/>
      <c r="F45" s="49"/>
      <c r="G45" s="49"/>
      <c r="H45" s="50"/>
      <c r="I45" s="42">
        <f>IF(AND(B45&lt;&gt;"",C45&lt;&gt;"",D45&lt;&gt;"",E45&lt;&gt;"",F45&lt;&gt;"",G45&lt;&gt;"",H45&lt;&gt;""),VLOOKUP(G45,通所リハビリテーション費!$A$27:$B$31,2,0),0)</f>
        <v>0</v>
      </c>
      <c r="J45" s="42">
        <f>(I45*H45)*0.1*10</f>
        <v>0</v>
      </c>
      <c r="Q45" s="35"/>
      <c r="R45" s="35">
        <f t="shared" si="0"/>
        <v>0</v>
      </c>
      <c r="S45" s="35">
        <f t="shared" si="1"/>
        <v>0</v>
      </c>
    </row>
    <row r="46" spans="1:19" ht="24.95" customHeight="1" x14ac:dyDescent="0.4">
      <c r="A46" s="160"/>
      <c r="B46" s="49"/>
      <c r="C46" s="59"/>
      <c r="D46" s="49"/>
      <c r="E46" s="49"/>
      <c r="F46" s="49"/>
      <c r="G46" s="49"/>
      <c r="H46" s="50"/>
      <c r="I46" s="42">
        <f>IF(AND(B46&lt;&gt;"",C46&lt;&gt;"",D46&lt;&gt;"",E46&lt;&gt;"",F46&lt;&gt;"",G46&lt;&gt;"",H46&lt;&gt;""),VLOOKUP(G46,通所リハビリテーション費!$A$27:$B$31,2,0),0)</f>
        <v>0</v>
      </c>
      <c r="J46" s="42">
        <f t="shared" ref="J46:J49" si="7">(I46*H46)*0.1*10</f>
        <v>0</v>
      </c>
      <c r="R46" s="33">
        <f>SUM(R3:R45)</f>
        <v>0</v>
      </c>
      <c r="S46" s="33">
        <f>SUM(S3:S45)</f>
        <v>0</v>
      </c>
    </row>
    <row r="47" spans="1:19" ht="24.95" customHeight="1" x14ac:dyDescent="0.4">
      <c r="A47" s="160"/>
      <c r="B47" s="49"/>
      <c r="C47" s="59"/>
      <c r="D47" s="49"/>
      <c r="E47" s="49"/>
      <c r="F47" s="49"/>
      <c r="G47" s="49"/>
      <c r="H47" s="50"/>
      <c r="I47" s="42">
        <f>IF(AND(B47&lt;&gt;"",C47&lt;&gt;"",D47&lt;&gt;"",E47&lt;&gt;"",F47&lt;&gt;"",G47&lt;&gt;"",H47&lt;&gt;""),VLOOKUP(G47,通所リハビリテーション費!$A$27:$B$31,2,0),0)</f>
        <v>0</v>
      </c>
      <c r="J47" s="42">
        <f t="shared" si="7"/>
        <v>0</v>
      </c>
    </row>
    <row r="48" spans="1:19" ht="24.95" customHeight="1" x14ac:dyDescent="0.4">
      <c r="A48" s="160"/>
      <c r="B48" s="49"/>
      <c r="C48" s="59"/>
      <c r="D48" s="49"/>
      <c r="E48" s="49"/>
      <c r="F48" s="49"/>
      <c r="G48" s="49"/>
      <c r="H48" s="50"/>
      <c r="I48" s="42">
        <f>IF(AND(B48&lt;&gt;"",C48&lt;&gt;"",D48&lt;&gt;"",E48&lt;&gt;"",F48&lt;&gt;"",G48&lt;&gt;"",H48&lt;&gt;""),VLOOKUP(G48,通所リハビリテーション費!$A$27:$B$31,2,0),0)</f>
        <v>0</v>
      </c>
      <c r="J48" s="42">
        <f t="shared" si="7"/>
        <v>0</v>
      </c>
    </row>
    <row r="49" spans="1:10" ht="24.95" customHeight="1" x14ac:dyDescent="0.4">
      <c r="A49" s="160"/>
      <c r="B49" s="49"/>
      <c r="C49" s="59"/>
      <c r="D49" s="49"/>
      <c r="E49" s="49"/>
      <c r="F49" s="49"/>
      <c r="G49" s="49"/>
      <c r="H49" s="50"/>
      <c r="I49" s="42">
        <f>IF(AND(B49&lt;&gt;"",C49&lt;&gt;"",D49&lt;&gt;"",E49&lt;&gt;"",F49&lt;&gt;"",G49&lt;&gt;"",H49&lt;&gt;""),VLOOKUP(G49,通所リハビリテーション費!$A$27:$B$31,2,0),0)</f>
        <v>0</v>
      </c>
      <c r="J49" s="42">
        <f t="shared" si="7"/>
        <v>0</v>
      </c>
    </row>
    <row r="50" spans="1:10" ht="24.95" customHeight="1" x14ac:dyDescent="0.4">
      <c r="A50" s="160"/>
      <c r="B50" s="49"/>
      <c r="C50" s="49"/>
      <c r="D50" s="49"/>
      <c r="E50" s="49"/>
      <c r="F50" s="49"/>
      <c r="G50" s="49"/>
      <c r="H50" s="50"/>
      <c r="I50" s="42">
        <f>IF(AND(B50&lt;&gt;"",C50&lt;&gt;"",D50&lt;&gt;"",E50&lt;&gt;"",F50&lt;&gt;"",G50&lt;&gt;"",H50&lt;&gt;""),VLOOKUP(G50,通所リハビリテーション費!$A$27:$B$31,2,0),0)</f>
        <v>0</v>
      </c>
      <c r="J50" s="42">
        <f>(I50*H50)*0.1*10</f>
        <v>0</v>
      </c>
    </row>
    <row r="51" spans="1:10" ht="24.95" customHeight="1" x14ac:dyDescent="0.4">
      <c r="A51" s="160"/>
      <c r="B51" s="49"/>
      <c r="C51" s="49"/>
      <c r="D51" s="49"/>
      <c r="E51" s="49"/>
      <c r="F51" s="49"/>
      <c r="G51" s="49"/>
      <c r="H51" s="50"/>
      <c r="I51" s="42">
        <f>IF(AND(B51&lt;&gt;"",C51&lt;&gt;"",D51&lt;&gt;"",E51&lt;&gt;"",F51&lt;&gt;"",G51&lt;&gt;"",H51&lt;&gt;""),VLOOKUP(G51,通所リハビリテーション費!$A$27:$B$31,2,0),0)</f>
        <v>0</v>
      </c>
      <c r="J51" s="42">
        <f t="shared" ref="J51:J54" si="8">(I51*H51)*0.1*10</f>
        <v>0</v>
      </c>
    </row>
    <row r="52" spans="1:10" ht="24.95" customHeight="1" x14ac:dyDescent="0.4">
      <c r="A52" s="160"/>
      <c r="B52" s="49"/>
      <c r="C52" s="49"/>
      <c r="D52" s="49"/>
      <c r="E52" s="49"/>
      <c r="F52" s="49"/>
      <c r="G52" s="49"/>
      <c r="H52" s="50"/>
      <c r="I52" s="42">
        <f>IF(AND(B52&lt;&gt;"",C52&lt;&gt;"",D52&lt;&gt;"",E52&lt;&gt;"",F52&lt;&gt;"",G52&lt;&gt;"",H52&lt;&gt;""),VLOOKUP(G52,通所リハビリテーション費!$A$27:$B$31,2,0),0)</f>
        <v>0</v>
      </c>
      <c r="J52" s="42">
        <f t="shared" si="8"/>
        <v>0</v>
      </c>
    </row>
    <row r="53" spans="1:10" ht="24.95" customHeight="1" x14ac:dyDescent="0.4">
      <c r="A53" s="160"/>
      <c r="B53" s="49"/>
      <c r="C53" s="49"/>
      <c r="D53" s="49"/>
      <c r="E53" s="49"/>
      <c r="F53" s="49"/>
      <c r="G53" s="49"/>
      <c r="H53" s="50"/>
      <c r="I53" s="42">
        <f>IF(AND(B53&lt;&gt;"",C53&lt;&gt;"",D53&lt;&gt;"",E53&lt;&gt;"",F53&lt;&gt;"",G53&lt;&gt;"",H53&lt;&gt;""),VLOOKUP(G53,通所リハビリテーション費!$A$27:$B$31,2,0),0)</f>
        <v>0</v>
      </c>
      <c r="J53" s="42">
        <f t="shared" si="8"/>
        <v>0</v>
      </c>
    </row>
    <row r="54" spans="1:10" ht="24.95" customHeight="1" x14ac:dyDescent="0.4">
      <c r="A54" s="160"/>
      <c r="B54" s="49"/>
      <c r="C54" s="49"/>
      <c r="D54" s="49"/>
      <c r="E54" s="49"/>
      <c r="F54" s="49"/>
      <c r="G54" s="49"/>
      <c r="H54" s="50"/>
      <c r="I54" s="42">
        <f>IF(AND(B54&lt;&gt;"",C54&lt;&gt;"",D54&lt;&gt;"",E54&lt;&gt;"",F54&lt;&gt;"",G54&lt;&gt;"",H54&lt;&gt;""),VLOOKUP(G54,通所リハビリテーション費!$A$27:$B$31,2,0),0)</f>
        <v>0</v>
      </c>
      <c r="J54" s="42">
        <f t="shared" si="8"/>
        <v>0</v>
      </c>
    </row>
    <row r="55" spans="1:10" ht="24.95" customHeight="1" x14ac:dyDescent="0.4">
      <c r="A55" s="110" t="s">
        <v>38</v>
      </c>
      <c r="B55" s="111"/>
      <c r="C55" s="111"/>
      <c r="D55" s="111"/>
      <c r="E55" s="111"/>
      <c r="F55" s="111"/>
      <c r="G55" s="112"/>
      <c r="H55" s="43">
        <f>SUMIF(H45:H54,"&lt;&gt;#N/A")</f>
        <v>0</v>
      </c>
      <c r="I55" s="43">
        <f t="shared" ref="I55:J55" si="9">SUMIF(I45:I54,"&lt;&gt;#N/A")</f>
        <v>0</v>
      </c>
      <c r="J55" s="43">
        <f t="shared" si="9"/>
        <v>0</v>
      </c>
    </row>
    <row r="56" spans="1:10" ht="24.95" customHeight="1" x14ac:dyDescent="0.4">
      <c r="A56" s="54"/>
      <c r="B56" s="54"/>
      <c r="C56" s="54"/>
      <c r="D56" s="54"/>
      <c r="E56" s="54"/>
      <c r="F56" s="54"/>
      <c r="G56" s="55"/>
      <c r="H56" s="55"/>
      <c r="I56" s="55"/>
    </row>
    <row r="57" spans="1:10" ht="24.95" customHeight="1" x14ac:dyDescent="0.4">
      <c r="A57" s="56" t="s">
        <v>91</v>
      </c>
      <c r="B57" s="54"/>
      <c r="C57" s="54"/>
      <c r="D57" s="54"/>
      <c r="E57" s="54"/>
      <c r="F57" s="54"/>
      <c r="G57" s="55"/>
      <c r="H57" s="55"/>
      <c r="I57" s="55"/>
    </row>
    <row r="58" spans="1:10" ht="42.95" customHeight="1" x14ac:dyDescent="0.4">
      <c r="A58" s="160" t="s">
        <v>127</v>
      </c>
      <c r="B58" s="28" t="s">
        <v>49</v>
      </c>
      <c r="C58" s="28" t="s">
        <v>51</v>
      </c>
      <c r="D58" s="28" t="s">
        <v>32</v>
      </c>
      <c r="E58" s="41" t="s">
        <v>162</v>
      </c>
      <c r="F58" s="41" t="s">
        <v>163</v>
      </c>
      <c r="G58" s="28" t="s">
        <v>33</v>
      </c>
      <c r="H58" s="41" t="s">
        <v>133</v>
      </c>
      <c r="I58" s="41" t="s">
        <v>35</v>
      </c>
      <c r="J58" s="41" t="s">
        <v>113</v>
      </c>
    </row>
    <row r="59" spans="1:10" ht="24.95" customHeight="1" x14ac:dyDescent="0.4">
      <c r="A59" s="160"/>
      <c r="B59" s="49"/>
      <c r="C59" s="59"/>
      <c r="D59" s="49"/>
      <c r="E59" s="49"/>
      <c r="F59" s="49"/>
      <c r="G59" s="49"/>
      <c r="H59" s="50"/>
      <c r="I59" s="42">
        <f>IF(AND(B59&lt;&gt;"",C59&lt;&gt;"",D59&lt;&gt;"",E59&lt;&gt;"",F59&lt;&gt;"",G59&lt;&gt;"",H59&lt;&gt;""),VLOOKUP(G59,通所リハビリテーション費!$A$27:$B$31,2,0),0)</f>
        <v>0</v>
      </c>
      <c r="J59" s="42">
        <f>((I59*H59)*0.1*10)/2</f>
        <v>0</v>
      </c>
    </row>
    <row r="60" spans="1:10" ht="24.95" customHeight="1" x14ac:dyDescent="0.4">
      <c r="A60" s="160"/>
      <c r="B60" s="49"/>
      <c r="C60" s="59"/>
      <c r="D60" s="49"/>
      <c r="E60" s="49"/>
      <c r="F60" s="49"/>
      <c r="G60" s="49"/>
      <c r="H60" s="50"/>
      <c r="I60" s="42">
        <f>IF(AND(B60&lt;&gt;"",C60&lt;&gt;"",D60&lt;&gt;"",E60&lt;&gt;"",F60&lt;&gt;"",G60&lt;&gt;"",H60&lt;&gt;""),VLOOKUP(G60,通所リハビリテーション費!$A$27:$B$31,2,0),0)</f>
        <v>0</v>
      </c>
      <c r="J60" s="42">
        <f t="shared" ref="J60:J63" si="10">((I60*H60)*0.1*10)/2</f>
        <v>0</v>
      </c>
    </row>
    <row r="61" spans="1:10" ht="24.95" customHeight="1" x14ac:dyDescent="0.4">
      <c r="A61" s="160"/>
      <c r="B61" s="49"/>
      <c r="C61" s="59"/>
      <c r="D61" s="49"/>
      <c r="E61" s="49"/>
      <c r="F61" s="49"/>
      <c r="G61" s="49"/>
      <c r="H61" s="50"/>
      <c r="I61" s="42">
        <f>IF(AND(B61&lt;&gt;"",C61&lt;&gt;"",D61&lt;&gt;"",E61&lt;&gt;"",F61&lt;&gt;"",G61&lt;&gt;"",H61&lt;&gt;""),VLOOKUP(G61,通所リハビリテーション費!$A$27:$B$31,2,0),0)</f>
        <v>0</v>
      </c>
      <c r="J61" s="42">
        <f t="shared" si="10"/>
        <v>0</v>
      </c>
    </row>
    <row r="62" spans="1:10" ht="24.95" customHeight="1" x14ac:dyDescent="0.4">
      <c r="A62" s="160"/>
      <c r="B62" s="49"/>
      <c r="C62" s="59"/>
      <c r="D62" s="49"/>
      <c r="E62" s="49"/>
      <c r="F62" s="49"/>
      <c r="G62" s="49"/>
      <c r="H62" s="50"/>
      <c r="I62" s="42">
        <f>IF(AND(B62&lt;&gt;"",C62&lt;&gt;"",D62&lt;&gt;"",E62&lt;&gt;"",F62&lt;&gt;"",G62&lt;&gt;"",H62&lt;&gt;""),VLOOKUP(G62,通所リハビリテーション費!$A$27:$B$31,2,0),0)</f>
        <v>0</v>
      </c>
      <c r="J62" s="42">
        <f t="shared" si="10"/>
        <v>0</v>
      </c>
    </row>
    <row r="63" spans="1:10" ht="24.95" customHeight="1" x14ac:dyDescent="0.4">
      <c r="A63" s="160"/>
      <c r="B63" s="49"/>
      <c r="C63" s="59"/>
      <c r="D63" s="49"/>
      <c r="E63" s="49"/>
      <c r="F63" s="49"/>
      <c r="G63" s="49"/>
      <c r="H63" s="50"/>
      <c r="I63" s="42">
        <f>IF(AND(B63&lt;&gt;"",C63&lt;&gt;"",D63&lt;&gt;"",E63&lt;&gt;"",F63&lt;&gt;"",G63&lt;&gt;"",H63&lt;&gt;""),VLOOKUP(G63,通所リハビリテーション費!$A$27:$B$31,2,0),0)</f>
        <v>0</v>
      </c>
      <c r="J63" s="42">
        <f t="shared" si="10"/>
        <v>0</v>
      </c>
    </row>
    <row r="64" spans="1:10" ht="24.95" customHeight="1" x14ac:dyDescent="0.4">
      <c r="A64" s="110" t="s">
        <v>38</v>
      </c>
      <c r="B64" s="111"/>
      <c r="C64" s="111"/>
      <c r="D64" s="111"/>
      <c r="E64" s="111"/>
      <c r="F64" s="111"/>
      <c r="G64" s="112"/>
      <c r="H64" s="43">
        <f>SUMIF(H59:H63,"&lt;&gt;#N/A")</f>
        <v>0</v>
      </c>
      <c r="I64" s="43">
        <f t="shared" ref="I64:J64" si="11">SUMIF(I59:I63,"&lt;&gt;#N/A")</f>
        <v>0</v>
      </c>
      <c r="J64" s="43">
        <f t="shared" si="11"/>
        <v>0</v>
      </c>
    </row>
    <row r="65" spans="1:10" ht="24.95" customHeight="1" x14ac:dyDescent="0.4">
      <c r="A65" s="26"/>
      <c r="B65" s="26"/>
      <c r="C65" s="26"/>
      <c r="D65" s="26"/>
      <c r="E65" s="26"/>
      <c r="F65" s="26"/>
      <c r="G65" s="26"/>
      <c r="H65" s="27"/>
      <c r="I65" s="27"/>
      <c r="J65" s="27"/>
    </row>
    <row r="66" spans="1:10" ht="24.95" customHeight="1" x14ac:dyDescent="0.4">
      <c r="A66" s="40" t="s">
        <v>40</v>
      </c>
    </row>
    <row r="67" spans="1:10" ht="24.95" customHeight="1" x14ac:dyDescent="0.4">
      <c r="A67" s="53" t="s">
        <v>90</v>
      </c>
    </row>
    <row r="68" spans="1:10" ht="42.95" customHeight="1" x14ac:dyDescent="0.4">
      <c r="A68" s="160" t="s">
        <v>128</v>
      </c>
      <c r="B68" s="28" t="s">
        <v>49</v>
      </c>
      <c r="C68" s="28" t="s">
        <v>51</v>
      </c>
      <c r="D68" s="28" t="s">
        <v>32</v>
      </c>
      <c r="E68" s="41" t="s">
        <v>162</v>
      </c>
      <c r="F68" s="41" t="s">
        <v>163</v>
      </c>
      <c r="G68" s="28" t="s">
        <v>33</v>
      </c>
      <c r="H68" s="41" t="s">
        <v>50</v>
      </c>
      <c r="I68" s="41" t="s">
        <v>35</v>
      </c>
      <c r="J68" s="41" t="s">
        <v>113</v>
      </c>
    </row>
    <row r="69" spans="1:10" ht="24.95" customHeight="1" x14ac:dyDescent="0.4">
      <c r="A69" s="160"/>
      <c r="B69" s="49"/>
      <c r="C69" s="59"/>
      <c r="D69" s="49"/>
      <c r="E69" s="49"/>
      <c r="F69" s="49"/>
      <c r="G69" s="49"/>
      <c r="H69" s="50"/>
      <c r="I69" s="42">
        <f>IF(AND(B69&lt;&gt;"",C69&lt;&gt;"",D69&lt;&gt;"",E69&lt;&gt;"",F69&lt;&gt;"",G69&lt;&gt;"",H69&lt;&gt;""),VLOOKUP(G69,通所リハビリテーション費!$A$34:$B$38,2,0),0)</f>
        <v>0</v>
      </c>
      <c r="J69" s="42">
        <f>(I69*H69)*0.1*10</f>
        <v>0</v>
      </c>
    </row>
    <row r="70" spans="1:10" ht="24.95" customHeight="1" x14ac:dyDescent="0.4">
      <c r="A70" s="160"/>
      <c r="B70" s="49"/>
      <c r="C70" s="59"/>
      <c r="D70" s="49"/>
      <c r="E70" s="49"/>
      <c r="F70" s="49"/>
      <c r="G70" s="49"/>
      <c r="H70" s="50"/>
      <c r="I70" s="42">
        <f>IF(AND(B70&lt;&gt;"",C70&lt;&gt;"",D70&lt;&gt;"",E70&lt;&gt;"",F70&lt;&gt;"",G70&lt;&gt;"",H70&lt;&gt;""),VLOOKUP(G70,通所リハビリテーション費!$A$34:$B$38,2,0),0)</f>
        <v>0</v>
      </c>
      <c r="J70" s="42">
        <f t="shared" ref="J70:J73" si="12">(I70*H70)*0.1*10</f>
        <v>0</v>
      </c>
    </row>
    <row r="71" spans="1:10" ht="24.95" customHeight="1" x14ac:dyDescent="0.4">
      <c r="A71" s="160"/>
      <c r="B71" s="49"/>
      <c r="C71" s="59"/>
      <c r="D71" s="49"/>
      <c r="E71" s="49"/>
      <c r="F71" s="49"/>
      <c r="G71" s="49"/>
      <c r="H71" s="50"/>
      <c r="I71" s="42">
        <f>IF(AND(B71&lt;&gt;"",C71&lt;&gt;"",D71&lt;&gt;"",E71&lt;&gt;"",F71&lt;&gt;"",G71&lt;&gt;"",H71&lt;&gt;""),VLOOKUP(G71,通所リハビリテーション費!$A$34:$B$38,2,0),0)</f>
        <v>0</v>
      </c>
      <c r="J71" s="42">
        <f t="shared" si="12"/>
        <v>0</v>
      </c>
    </row>
    <row r="72" spans="1:10" ht="24.95" customHeight="1" x14ac:dyDescent="0.4">
      <c r="A72" s="160"/>
      <c r="B72" s="49"/>
      <c r="C72" s="59"/>
      <c r="D72" s="49"/>
      <c r="E72" s="49"/>
      <c r="F72" s="49"/>
      <c r="G72" s="49"/>
      <c r="H72" s="50"/>
      <c r="I72" s="42">
        <f>IF(AND(B72&lt;&gt;"",C72&lt;&gt;"",D72&lt;&gt;"",E72&lt;&gt;"",F72&lt;&gt;"",G72&lt;&gt;"",H72&lt;&gt;""),VLOOKUP(G72,通所リハビリテーション費!$A$34:$B$38,2,0),0)</f>
        <v>0</v>
      </c>
      <c r="J72" s="42">
        <f t="shared" si="12"/>
        <v>0</v>
      </c>
    </row>
    <row r="73" spans="1:10" ht="24.95" customHeight="1" x14ac:dyDescent="0.4">
      <c r="A73" s="160"/>
      <c r="B73" s="49"/>
      <c r="C73" s="59"/>
      <c r="D73" s="49"/>
      <c r="E73" s="49"/>
      <c r="F73" s="49"/>
      <c r="G73" s="49"/>
      <c r="H73" s="50"/>
      <c r="I73" s="42">
        <f>IF(AND(B73&lt;&gt;"",C73&lt;&gt;"",D73&lt;&gt;"",E73&lt;&gt;"",F73&lt;&gt;"",G73&lt;&gt;"",H73&lt;&gt;""),VLOOKUP(G73,通所リハビリテーション費!$A$34:$B$38,2,0),0)</f>
        <v>0</v>
      </c>
      <c r="J73" s="42">
        <f t="shared" si="12"/>
        <v>0</v>
      </c>
    </row>
    <row r="74" spans="1:10" ht="24.95" customHeight="1" x14ac:dyDescent="0.4">
      <c r="A74" s="160"/>
      <c r="B74" s="49"/>
      <c r="C74" s="49"/>
      <c r="D74" s="49"/>
      <c r="E74" s="49"/>
      <c r="F74" s="49"/>
      <c r="G74" s="49"/>
      <c r="H74" s="50"/>
      <c r="I74" s="42">
        <f>IF(AND(B74&lt;&gt;"",C74&lt;&gt;"",D74&lt;&gt;"",E74&lt;&gt;"",F74&lt;&gt;"",G74&lt;&gt;"",H74&lt;&gt;""),VLOOKUP(G74,通所リハビリテーション費!$A$34:$B$38,2,0),0)</f>
        <v>0</v>
      </c>
      <c r="J74" s="42">
        <f>(I74*H74)*0.1*10</f>
        <v>0</v>
      </c>
    </row>
    <row r="75" spans="1:10" ht="24.95" customHeight="1" x14ac:dyDescent="0.4">
      <c r="A75" s="160"/>
      <c r="B75" s="49"/>
      <c r="C75" s="49"/>
      <c r="D75" s="49"/>
      <c r="E75" s="49"/>
      <c r="F75" s="49"/>
      <c r="G75" s="49"/>
      <c r="H75" s="50"/>
      <c r="I75" s="42">
        <f>IF(AND(B75&lt;&gt;"",C75&lt;&gt;"",D75&lt;&gt;"",E75&lt;&gt;"",F75&lt;&gt;"",G75&lt;&gt;"",H75&lt;&gt;""),VLOOKUP(G75,通所リハビリテーション費!$A$34:$B$38,2,0),0)</f>
        <v>0</v>
      </c>
      <c r="J75" s="42">
        <f t="shared" ref="J75:J78" si="13">(I75*H75)*0.1*10</f>
        <v>0</v>
      </c>
    </row>
    <row r="76" spans="1:10" ht="24.95" customHeight="1" x14ac:dyDescent="0.4">
      <c r="A76" s="160"/>
      <c r="B76" s="49"/>
      <c r="C76" s="49"/>
      <c r="D76" s="49"/>
      <c r="E76" s="49"/>
      <c r="F76" s="49"/>
      <c r="G76" s="49"/>
      <c r="H76" s="50"/>
      <c r="I76" s="42">
        <f>IF(AND(B76&lt;&gt;"",C76&lt;&gt;"",D76&lt;&gt;"",E76&lt;&gt;"",F76&lt;&gt;"",G76&lt;&gt;"",H76&lt;&gt;""),VLOOKUP(G76,通所リハビリテーション費!$A$34:$B$38,2,0),0)</f>
        <v>0</v>
      </c>
      <c r="J76" s="42">
        <f t="shared" si="13"/>
        <v>0</v>
      </c>
    </row>
    <row r="77" spans="1:10" ht="24.95" customHeight="1" x14ac:dyDescent="0.4">
      <c r="A77" s="160"/>
      <c r="B77" s="49"/>
      <c r="C77" s="49"/>
      <c r="D77" s="49"/>
      <c r="E77" s="49"/>
      <c r="F77" s="49"/>
      <c r="G77" s="49"/>
      <c r="H77" s="50"/>
      <c r="I77" s="42">
        <f>IF(AND(B77&lt;&gt;"",C77&lt;&gt;"",D77&lt;&gt;"",E77&lt;&gt;"",F77&lt;&gt;"",G77&lt;&gt;"",H77&lt;&gt;""),VLOOKUP(G77,通所リハビリテーション費!$A$34:$B$38,2,0),0)</f>
        <v>0</v>
      </c>
      <c r="J77" s="42">
        <f t="shared" si="13"/>
        <v>0</v>
      </c>
    </row>
    <row r="78" spans="1:10" ht="24.95" customHeight="1" x14ac:dyDescent="0.4">
      <c r="A78" s="160"/>
      <c r="B78" s="49"/>
      <c r="C78" s="49"/>
      <c r="D78" s="49"/>
      <c r="E78" s="49"/>
      <c r="F78" s="49"/>
      <c r="G78" s="49"/>
      <c r="H78" s="50"/>
      <c r="I78" s="42">
        <f>IF(AND(B78&lt;&gt;"",C78&lt;&gt;"",D78&lt;&gt;"",E78&lt;&gt;"",F78&lt;&gt;"",G78&lt;&gt;"",H78&lt;&gt;""),VLOOKUP(G78,通所リハビリテーション費!$A$34:$B$38,2,0),0)</f>
        <v>0</v>
      </c>
      <c r="J78" s="42">
        <f t="shared" si="13"/>
        <v>0</v>
      </c>
    </row>
    <row r="79" spans="1:10" ht="24.95" customHeight="1" x14ac:dyDescent="0.4">
      <c r="A79" s="110" t="s">
        <v>38</v>
      </c>
      <c r="B79" s="111"/>
      <c r="C79" s="111"/>
      <c r="D79" s="111"/>
      <c r="E79" s="111"/>
      <c r="F79" s="111"/>
      <c r="G79" s="112"/>
      <c r="H79" s="43">
        <f>SUMIF(H69:H78,"&lt;&gt;#N/A")</f>
        <v>0</v>
      </c>
      <c r="I79" s="43">
        <f t="shared" ref="I79:J79" si="14">SUMIF(I69:I78,"&lt;&gt;#N/A")</f>
        <v>0</v>
      </c>
      <c r="J79" s="43">
        <f t="shared" si="14"/>
        <v>0</v>
      </c>
    </row>
    <row r="80" spans="1:10" ht="24.95" customHeight="1" x14ac:dyDescent="0.4">
      <c r="A80" s="54"/>
      <c r="B80" s="54"/>
      <c r="C80" s="54"/>
      <c r="D80" s="54"/>
      <c r="E80" s="54"/>
      <c r="F80" s="54"/>
      <c r="G80" s="55"/>
      <c r="H80" s="55"/>
      <c r="I80" s="55"/>
    </row>
    <row r="81" spans="1:10" ht="24.95" customHeight="1" x14ac:dyDescent="0.4">
      <c r="A81" s="56" t="s">
        <v>91</v>
      </c>
      <c r="B81" s="54"/>
      <c r="C81" s="54"/>
      <c r="D81" s="54"/>
      <c r="E81" s="54"/>
      <c r="F81" s="54"/>
      <c r="G81" s="55"/>
      <c r="H81" s="55"/>
      <c r="I81" s="55"/>
    </row>
    <row r="82" spans="1:10" ht="42.95" customHeight="1" x14ac:dyDescent="0.4">
      <c r="A82" s="160" t="s">
        <v>128</v>
      </c>
      <c r="B82" s="28" t="s">
        <v>49</v>
      </c>
      <c r="C82" s="28" t="s">
        <v>51</v>
      </c>
      <c r="D82" s="28" t="s">
        <v>32</v>
      </c>
      <c r="E82" s="41" t="s">
        <v>162</v>
      </c>
      <c r="F82" s="41" t="s">
        <v>163</v>
      </c>
      <c r="G82" s="28" t="s">
        <v>33</v>
      </c>
      <c r="H82" s="41" t="s">
        <v>133</v>
      </c>
      <c r="I82" s="41" t="s">
        <v>35</v>
      </c>
      <c r="J82" s="41" t="s">
        <v>113</v>
      </c>
    </row>
    <row r="83" spans="1:10" ht="24.95" customHeight="1" x14ac:dyDescent="0.4">
      <c r="A83" s="160"/>
      <c r="B83" s="49"/>
      <c r="C83" s="59"/>
      <c r="D83" s="49"/>
      <c r="E83" s="49"/>
      <c r="F83" s="49"/>
      <c r="G83" s="49"/>
      <c r="H83" s="50"/>
      <c r="I83" s="42">
        <f>IF(AND(B83&lt;&gt;"",C83&lt;&gt;"",D83&lt;&gt;"",E83&lt;&gt;"",F83&lt;&gt;"",G83&lt;&gt;"",H83&lt;&gt;""),VLOOKUP(G83,通所リハビリテーション費!$A$34:$B$38,2,0),0)</f>
        <v>0</v>
      </c>
      <c r="J83" s="42">
        <f>((I83*H83)*0.1*10)/2</f>
        <v>0</v>
      </c>
    </row>
    <row r="84" spans="1:10" ht="24.95" customHeight="1" x14ac:dyDescent="0.4">
      <c r="A84" s="160"/>
      <c r="B84" s="49"/>
      <c r="C84" s="59"/>
      <c r="D84" s="49"/>
      <c r="E84" s="49"/>
      <c r="F84" s="49"/>
      <c r="G84" s="49"/>
      <c r="H84" s="50"/>
      <c r="I84" s="42">
        <f>IF(AND(B84&lt;&gt;"",C84&lt;&gt;"",D84&lt;&gt;"",E84&lt;&gt;"",F84&lt;&gt;"",G84&lt;&gt;"",H84&lt;&gt;""),VLOOKUP(G84,通所リハビリテーション費!$A$34:$B$38,2,0),0)</f>
        <v>0</v>
      </c>
      <c r="J84" s="42">
        <f t="shared" ref="J84:J87" si="15">((I84*H84)*0.1*10)/2</f>
        <v>0</v>
      </c>
    </row>
    <row r="85" spans="1:10" ht="24.95" customHeight="1" x14ac:dyDescent="0.4">
      <c r="A85" s="160"/>
      <c r="B85" s="49"/>
      <c r="C85" s="59"/>
      <c r="D85" s="49"/>
      <c r="E85" s="49"/>
      <c r="F85" s="49"/>
      <c r="G85" s="49"/>
      <c r="H85" s="50"/>
      <c r="I85" s="42">
        <f>IF(AND(B85&lt;&gt;"",C85&lt;&gt;"",D85&lt;&gt;"",E85&lt;&gt;"",F85&lt;&gt;"",G85&lt;&gt;"",H85&lt;&gt;""),VLOOKUP(G85,通所リハビリテーション費!$A$34:$B$38,2,0),0)</f>
        <v>0</v>
      </c>
      <c r="J85" s="42">
        <f t="shared" si="15"/>
        <v>0</v>
      </c>
    </row>
    <row r="86" spans="1:10" ht="24.95" customHeight="1" x14ac:dyDescent="0.4">
      <c r="A86" s="160"/>
      <c r="B86" s="49"/>
      <c r="C86" s="59"/>
      <c r="D86" s="49"/>
      <c r="E86" s="49"/>
      <c r="F86" s="49"/>
      <c r="G86" s="49"/>
      <c r="H86" s="50"/>
      <c r="I86" s="42">
        <f>IF(AND(B86&lt;&gt;"",C86&lt;&gt;"",D86&lt;&gt;"",E86&lt;&gt;"",F86&lt;&gt;"",G86&lt;&gt;"",H86&lt;&gt;""),VLOOKUP(G86,通所リハビリテーション費!$A$34:$B$38,2,0),0)</f>
        <v>0</v>
      </c>
      <c r="J86" s="42">
        <f t="shared" si="15"/>
        <v>0</v>
      </c>
    </row>
    <row r="87" spans="1:10" ht="24.95" customHeight="1" x14ac:dyDescent="0.4">
      <c r="A87" s="160"/>
      <c r="B87" s="49"/>
      <c r="C87" s="59"/>
      <c r="D87" s="49"/>
      <c r="E87" s="49"/>
      <c r="F87" s="49"/>
      <c r="G87" s="49"/>
      <c r="H87" s="50"/>
      <c r="I87" s="42">
        <f>IF(AND(B87&lt;&gt;"",C87&lt;&gt;"",D87&lt;&gt;"",E87&lt;&gt;"",F87&lt;&gt;"",G87&lt;&gt;"",H87&lt;&gt;""),VLOOKUP(G87,通所リハビリテーション費!$A$34:$B$38,2,0),0)</f>
        <v>0</v>
      </c>
      <c r="J87" s="42">
        <f t="shared" si="15"/>
        <v>0</v>
      </c>
    </row>
    <row r="88" spans="1:10" ht="24.95" customHeight="1" x14ac:dyDescent="0.4">
      <c r="A88" s="110" t="s">
        <v>38</v>
      </c>
      <c r="B88" s="111"/>
      <c r="C88" s="111"/>
      <c r="D88" s="111"/>
      <c r="E88" s="111"/>
      <c r="F88" s="111"/>
      <c r="G88" s="112"/>
      <c r="H88" s="43">
        <f>SUMIF(H83:H87,"&lt;&gt;#N/A")</f>
        <v>0</v>
      </c>
      <c r="I88" s="43">
        <f t="shared" ref="I88:J88" si="16">SUMIF(I83:I87,"&lt;&gt;#N/A")</f>
        <v>0</v>
      </c>
      <c r="J88" s="43">
        <f t="shared" si="16"/>
        <v>0</v>
      </c>
    </row>
    <row r="89" spans="1:10" ht="24.95" customHeight="1" x14ac:dyDescent="0.4">
      <c r="A89" s="26"/>
      <c r="B89" s="26"/>
      <c r="C89" s="26"/>
      <c r="D89" s="26"/>
      <c r="E89" s="26"/>
      <c r="F89" s="26"/>
      <c r="G89" s="26"/>
      <c r="H89" s="27"/>
      <c r="I89" s="27"/>
      <c r="J89" s="27"/>
    </row>
    <row r="90" spans="1:10" ht="24.95" customHeight="1" x14ac:dyDescent="0.4">
      <c r="A90" s="40" t="s">
        <v>41</v>
      </c>
      <c r="B90" s="44"/>
      <c r="C90" s="44"/>
      <c r="D90" s="44"/>
      <c r="E90" s="44"/>
      <c r="F90" s="44"/>
      <c r="G90" s="44"/>
      <c r="H90" s="44"/>
      <c r="I90" s="44"/>
      <c r="J90" s="44"/>
    </row>
    <row r="91" spans="1:10" ht="24.95" customHeight="1" x14ac:dyDescent="0.4">
      <c r="A91" s="53" t="s">
        <v>90</v>
      </c>
      <c r="B91" s="44"/>
      <c r="C91" s="44"/>
      <c r="D91" s="44"/>
      <c r="E91" s="44"/>
      <c r="F91" s="44"/>
      <c r="G91" s="44"/>
      <c r="H91" s="44"/>
      <c r="I91" s="44"/>
    </row>
    <row r="92" spans="1:10" ht="42.95" customHeight="1" x14ac:dyDescent="0.4">
      <c r="A92" s="160" t="s">
        <v>129</v>
      </c>
      <c r="B92" s="28" t="s">
        <v>49</v>
      </c>
      <c r="C92" s="28" t="s">
        <v>51</v>
      </c>
      <c r="D92" s="28" t="s">
        <v>32</v>
      </c>
      <c r="E92" s="41" t="s">
        <v>162</v>
      </c>
      <c r="F92" s="41" t="s">
        <v>163</v>
      </c>
      <c r="G92" s="28" t="s">
        <v>33</v>
      </c>
      <c r="H92" s="41" t="s">
        <v>50</v>
      </c>
      <c r="I92" s="41" t="s">
        <v>35</v>
      </c>
      <c r="J92" s="41" t="s">
        <v>113</v>
      </c>
    </row>
    <row r="93" spans="1:10" ht="24.95" customHeight="1" x14ac:dyDescent="0.4">
      <c r="A93" s="160"/>
      <c r="B93" s="49"/>
      <c r="C93" s="59"/>
      <c r="D93" s="49"/>
      <c r="E93" s="49"/>
      <c r="F93" s="49"/>
      <c r="G93" s="49"/>
      <c r="H93" s="50"/>
      <c r="I93" s="42">
        <f>IF(AND(B93&lt;&gt;"",C93&lt;&gt;"",D93&lt;&gt;"",E93&lt;&gt;"",F93&lt;&gt;"",G93&lt;&gt;"",H93&lt;&gt;""),VLOOKUP(G93,通所リハビリテーション費!$A$41:$B$45,2,0),0)</f>
        <v>0</v>
      </c>
      <c r="J93" s="42">
        <f>(I93*H93)*0.1*10</f>
        <v>0</v>
      </c>
    </row>
    <row r="94" spans="1:10" ht="24.95" customHeight="1" x14ac:dyDescent="0.4">
      <c r="A94" s="160"/>
      <c r="B94" s="49"/>
      <c r="C94" s="59"/>
      <c r="D94" s="49"/>
      <c r="E94" s="49"/>
      <c r="F94" s="49"/>
      <c r="G94" s="49"/>
      <c r="H94" s="50"/>
      <c r="I94" s="42">
        <f>IF(AND(B94&lt;&gt;"",C94&lt;&gt;"",D94&lt;&gt;"",E94&lt;&gt;"",F94&lt;&gt;"",G94&lt;&gt;"",H94&lt;&gt;""),VLOOKUP(G94,通所リハビリテーション費!$A$41:$B$45,2,0),0)</f>
        <v>0</v>
      </c>
      <c r="J94" s="42">
        <f t="shared" ref="J94:J97" si="17">(I94*H94)*0.1*10</f>
        <v>0</v>
      </c>
    </row>
    <row r="95" spans="1:10" ht="24.95" customHeight="1" x14ac:dyDescent="0.4">
      <c r="A95" s="160"/>
      <c r="B95" s="49"/>
      <c r="C95" s="59"/>
      <c r="D95" s="49"/>
      <c r="E95" s="49"/>
      <c r="F95" s="49"/>
      <c r="G95" s="49"/>
      <c r="H95" s="50"/>
      <c r="I95" s="42">
        <f>IF(AND(B95&lt;&gt;"",C95&lt;&gt;"",D95&lt;&gt;"",E95&lt;&gt;"",F95&lt;&gt;"",G95&lt;&gt;"",H95&lt;&gt;""),VLOOKUP(G95,通所リハビリテーション費!$A$41:$B$45,2,0),0)</f>
        <v>0</v>
      </c>
      <c r="J95" s="42">
        <f t="shared" si="17"/>
        <v>0</v>
      </c>
    </row>
    <row r="96" spans="1:10" ht="24.95" customHeight="1" x14ac:dyDescent="0.4">
      <c r="A96" s="160"/>
      <c r="B96" s="49"/>
      <c r="C96" s="59"/>
      <c r="D96" s="49"/>
      <c r="E96" s="49"/>
      <c r="F96" s="49"/>
      <c r="G96" s="49"/>
      <c r="H96" s="50"/>
      <c r="I96" s="42">
        <f>IF(AND(B96&lt;&gt;"",C96&lt;&gt;"",D96&lt;&gt;"",E96&lt;&gt;"",F96&lt;&gt;"",G96&lt;&gt;"",H96&lt;&gt;""),VLOOKUP(G96,通所リハビリテーション費!$A$41:$B$45,2,0),0)</f>
        <v>0</v>
      </c>
      <c r="J96" s="42">
        <f t="shared" si="17"/>
        <v>0</v>
      </c>
    </row>
    <row r="97" spans="1:10" ht="24.95" customHeight="1" x14ac:dyDescent="0.4">
      <c r="A97" s="160"/>
      <c r="B97" s="49"/>
      <c r="C97" s="59"/>
      <c r="D97" s="49"/>
      <c r="E97" s="49"/>
      <c r="F97" s="49"/>
      <c r="G97" s="49"/>
      <c r="H97" s="50"/>
      <c r="I97" s="42">
        <f>IF(AND(B97&lt;&gt;"",C97&lt;&gt;"",D97&lt;&gt;"",E97&lt;&gt;"",F97&lt;&gt;"",G97&lt;&gt;"",H97&lt;&gt;""),VLOOKUP(G97,通所リハビリテーション費!$A$41:$B$45,2,0),0)</f>
        <v>0</v>
      </c>
      <c r="J97" s="42">
        <f t="shared" si="17"/>
        <v>0</v>
      </c>
    </row>
    <row r="98" spans="1:10" ht="24.95" customHeight="1" x14ac:dyDescent="0.4">
      <c r="A98" s="160"/>
      <c r="B98" s="49"/>
      <c r="C98" s="49"/>
      <c r="D98" s="49"/>
      <c r="E98" s="49"/>
      <c r="F98" s="49"/>
      <c r="G98" s="49"/>
      <c r="H98" s="50"/>
      <c r="I98" s="42">
        <f>IF(AND(B98&lt;&gt;"",C98&lt;&gt;"",D98&lt;&gt;"",E98&lt;&gt;"",F98&lt;&gt;"",G98&lt;&gt;"",H98&lt;&gt;""),VLOOKUP(G98,通所リハビリテーション費!$A$41:$B$45,2,0),0)</f>
        <v>0</v>
      </c>
      <c r="J98" s="42">
        <f>(I98*H98)*0.1*10</f>
        <v>0</v>
      </c>
    </row>
    <row r="99" spans="1:10" ht="24.95" customHeight="1" x14ac:dyDescent="0.4">
      <c r="A99" s="160"/>
      <c r="B99" s="49"/>
      <c r="C99" s="49"/>
      <c r="D99" s="49"/>
      <c r="E99" s="49"/>
      <c r="F99" s="49"/>
      <c r="G99" s="49"/>
      <c r="H99" s="50"/>
      <c r="I99" s="42">
        <f>IF(AND(B99&lt;&gt;"",C99&lt;&gt;"",D99&lt;&gt;"",E99&lt;&gt;"",F99&lt;&gt;"",G99&lt;&gt;"",H99&lt;&gt;""),VLOOKUP(G99,通所リハビリテーション費!$A$41:$B$45,2,0),0)</f>
        <v>0</v>
      </c>
      <c r="J99" s="42">
        <f t="shared" ref="J99:J102" si="18">(I99*H99)*0.1*10</f>
        <v>0</v>
      </c>
    </row>
    <row r="100" spans="1:10" ht="24.95" customHeight="1" x14ac:dyDescent="0.4">
      <c r="A100" s="160"/>
      <c r="B100" s="49"/>
      <c r="C100" s="49"/>
      <c r="D100" s="49"/>
      <c r="E100" s="49"/>
      <c r="F100" s="49"/>
      <c r="G100" s="49"/>
      <c r="H100" s="50"/>
      <c r="I100" s="42">
        <f>IF(AND(B100&lt;&gt;"",C100&lt;&gt;"",D100&lt;&gt;"",E100&lt;&gt;"",F100&lt;&gt;"",G100&lt;&gt;"",H100&lt;&gt;""),VLOOKUP(G100,通所リハビリテーション費!$A$41:$B$45,2,0),0)</f>
        <v>0</v>
      </c>
      <c r="J100" s="42">
        <f t="shared" si="18"/>
        <v>0</v>
      </c>
    </row>
    <row r="101" spans="1:10" ht="24.95" customHeight="1" x14ac:dyDescent="0.4">
      <c r="A101" s="160"/>
      <c r="B101" s="49"/>
      <c r="C101" s="49"/>
      <c r="D101" s="49"/>
      <c r="E101" s="49"/>
      <c r="F101" s="49"/>
      <c r="G101" s="49"/>
      <c r="H101" s="50"/>
      <c r="I101" s="42">
        <f>IF(AND(B101&lt;&gt;"",C101&lt;&gt;"",D101&lt;&gt;"",E101&lt;&gt;"",F101&lt;&gt;"",G101&lt;&gt;"",H101&lt;&gt;""),VLOOKUP(G101,通所リハビリテーション費!$A$41:$B$45,2,0),0)</f>
        <v>0</v>
      </c>
      <c r="J101" s="42">
        <f t="shared" si="18"/>
        <v>0</v>
      </c>
    </row>
    <row r="102" spans="1:10" ht="24.95" customHeight="1" x14ac:dyDescent="0.4">
      <c r="A102" s="160"/>
      <c r="B102" s="49"/>
      <c r="C102" s="49"/>
      <c r="D102" s="49"/>
      <c r="E102" s="49"/>
      <c r="F102" s="49"/>
      <c r="G102" s="49"/>
      <c r="H102" s="50"/>
      <c r="I102" s="42">
        <f>IF(AND(B102&lt;&gt;"",C102&lt;&gt;"",D102&lt;&gt;"",E102&lt;&gt;"",F102&lt;&gt;"",G102&lt;&gt;"",H102&lt;&gt;""),VLOOKUP(G102,通所リハビリテーション費!$A$41:$B$45,2,0),0)</f>
        <v>0</v>
      </c>
      <c r="J102" s="42">
        <f t="shared" si="18"/>
        <v>0</v>
      </c>
    </row>
    <row r="103" spans="1:10" ht="24.95" customHeight="1" x14ac:dyDescent="0.4">
      <c r="A103" s="110" t="s">
        <v>38</v>
      </c>
      <c r="B103" s="111"/>
      <c r="C103" s="111"/>
      <c r="D103" s="111"/>
      <c r="E103" s="111"/>
      <c r="F103" s="111"/>
      <c r="G103" s="112"/>
      <c r="H103" s="43">
        <f>SUMIF(H93:H102,"&lt;&gt;#N/A")</f>
        <v>0</v>
      </c>
      <c r="I103" s="43">
        <f t="shared" ref="I103" si="19">SUMIF(I93:I102,"&lt;&gt;#N/A")</f>
        <v>0</v>
      </c>
      <c r="J103" s="43">
        <f>SUMIF(J93:J102,"&lt;&gt;#N/A")</f>
        <v>0</v>
      </c>
    </row>
    <row r="104" spans="1:10" ht="24.95" customHeight="1" x14ac:dyDescent="0.4">
      <c r="A104" s="54"/>
      <c r="B104" s="54"/>
      <c r="C104" s="54"/>
      <c r="D104" s="54"/>
      <c r="E104" s="54"/>
      <c r="F104" s="54"/>
      <c r="G104" s="55"/>
      <c r="H104" s="55"/>
      <c r="I104" s="55"/>
    </row>
    <row r="105" spans="1:10" ht="24.95" customHeight="1" x14ac:dyDescent="0.4">
      <c r="A105" s="56" t="s">
        <v>91</v>
      </c>
      <c r="B105" s="54"/>
      <c r="C105" s="54"/>
      <c r="D105" s="54"/>
      <c r="E105" s="54"/>
      <c r="F105" s="54"/>
      <c r="G105" s="55"/>
      <c r="H105" s="55"/>
      <c r="I105" s="55"/>
    </row>
    <row r="106" spans="1:10" ht="42.95" customHeight="1" x14ac:dyDescent="0.4">
      <c r="A106" s="160" t="s">
        <v>129</v>
      </c>
      <c r="B106" s="28" t="s">
        <v>49</v>
      </c>
      <c r="C106" s="28" t="s">
        <v>51</v>
      </c>
      <c r="D106" s="28" t="s">
        <v>32</v>
      </c>
      <c r="E106" s="41" t="s">
        <v>162</v>
      </c>
      <c r="F106" s="41" t="s">
        <v>163</v>
      </c>
      <c r="G106" s="28" t="s">
        <v>33</v>
      </c>
      <c r="H106" s="41" t="s">
        <v>133</v>
      </c>
      <c r="I106" s="41" t="s">
        <v>35</v>
      </c>
      <c r="J106" s="41" t="s">
        <v>113</v>
      </c>
    </row>
    <row r="107" spans="1:10" ht="24.95" customHeight="1" x14ac:dyDescent="0.4">
      <c r="A107" s="160"/>
      <c r="B107" s="49"/>
      <c r="C107" s="59"/>
      <c r="D107" s="49"/>
      <c r="E107" s="49"/>
      <c r="F107" s="49"/>
      <c r="G107" s="49"/>
      <c r="H107" s="50"/>
      <c r="I107" s="42">
        <f>IF(AND(B107&lt;&gt;"",C107&lt;&gt;"",D107&lt;&gt;"",E107&lt;&gt;"",F107&lt;&gt;"",G107&lt;&gt;"",H107&lt;&gt;""),VLOOKUP(G107,通所リハビリテーション費!$A$41:$B$45,2,0),0)</f>
        <v>0</v>
      </c>
      <c r="J107" s="42">
        <f>((I107*H107)*0.1*10)/2</f>
        <v>0</v>
      </c>
    </row>
    <row r="108" spans="1:10" ht="24.95" customHeight="1" x14ac:dyDescent="0.4">
      <c r="A108" s="160"/>
      <c r="B108" s="49"/>
      <c r="C108" s="59"/>
      <c r="D108" s="49"/>
      <c r="E108" s="49"/>
      <c r="F108" s="49"/>
      <c r="G108" s="49"/>
      <c r="H108" s="50"/>
      <c r="I108" s="42">
        <f>IF(AND(B108&lt;&gt;"",C108&lt;&gt;"",D108&lt;&gt;"",E108&lt;&gt;"",F108&lt;&gt;"",G108&lt;&gt;"",H108&lt;&gt;""),VLOOKUP(G108,通所リハビリテーション費!$A$41:$B$45,2,0),0)</f>
        <v>0</v>
      </c>
      <c r="J108" s="42">
        <f t="shared" ref="J108:J111" si="20">((I108*H108)*0.1*10)/2</f>
        <v>0</v>
      </c>
    </row>
    <row r="109" spans="1:10" ht="24.95" customHeight="1" x14ac:dyDescent="0.4">
      <c r="A109" s="160"/>
      <c r="B109" s="49"/>
      <c r="C109" s="59"/>
      <c r="D109" s="49"/>
      <c r="E109" s="49"/>
      <c r="F109" s="49"/>
      <c r="G109" s="49"/>
      <c r="H109" s="50"/>
      <c r="I109" s="42">
        <f>IF(AND(B109&lt;&gt;"",C109&lt;&gt;"",D109&lt;&gt;"",E109&lt;&gt;"",F109&lt;&gt;"",G109&lt;&gt;"",H109&lt;&gt;""),VLOOKUP(G109,通所リハビリテーション費!$A$41:$B$45,2,0),0)</f>
        <v>0</v>
      </c>
      <c r="J109" s="42">
        <f t="shared" si="20"/>
        <v>0</v>
      </c>
    </row>
    <row r="110" spans="1:10" ht="24.95" customHeight="1" x14ac:dyDescent="0.4">
      <c r="A110" s="160"/>
      <c r="B110" s="49"/>
      <c r="C110" s="59"/>
      <c r="D110" s="49"/>
      <c r="E110" s="49"/>
      <c r="F110" s="49"/>
      <c r="G110" s="49"/>
      <c r="H110" s="50"/>
      <c r="I110" s="42">
        <f>IF(AND(B110&lt;&gt;"",C110&lt;&gt;"",D110&lt;&gt;"",E110&lt;&gt;"",F110&lt;&gt;"",G110&lt;&gt;"",H110&lt;&gt;""),VLOOKUP(G110,通所リハビリテーション費!$A$41:$B$45,2,0),0)</f>
        <v>0</v>
      </c>
      <c r="J110" s="42">
        <f t="shared" si="20"/>
        <v>0</v>
      </c>
    </row>
    <row r="111" spans="1:10" ht="24.95" customHeight="1" x14ac:dyDescent="0.4">
      <c r="A111" s="160"/>
      <c r="B111" s="49"/>
      <c r="C111" s="59"/>
      <c r="D111" s="49"/>
      <c r="E111" s="49"/>
      <c r="F111" s="49"/>
      <c r="G111" s="49"/>
      <c r="H111" s="50"/>
      <c r="I111" s="42">
        <f>IF(AND(B111&lt;&gt;"",C111&lt;&gt;"",D111&lt;&gt;"",E111&lt;&gt;"",F111&lt;&gt;"",G111&lt;&gt;"",H111&lt;&gt;""),VLOOKUP(G111,通所リハビリテーション費!$A$41:$B$45,2,0),0)</f>
        <v>0</v>
      </c>
      <c r="J111" s="42">
        <f t="shared" si="20"/>
        <v>0</v>
      </c>
    </row>
    <row r="112" spans="1:10" ht="24.95" customHeight="1" x14ac:dyDescent="0.4">
      <c r="A112" s="110" t="s">
        <v>38</v>
      </c>
      <c r="B112" s="111"/>
      <c r="C112" s="111"/>
      <c r="D112" s="111"/>
      <c r="E112" s="111"/>
      <c r="F112" s="111"/>
      <c r="G112" s="112"/>
      <c r="H112" s="43">
        <f>SUMIF(H107:H111,"&lt;&gt;#N/A")</f>
        <v>0</v>
      </c>
      <c r="I112" s="43">
        <f>SUMIF(I107:I111,"&lt;&gt;#N/A")</f>
        <v>0</v>
      </c>
      <c r="J112" s="43">
        <f t="shared" ref="J112" si="21">SUMIF(J107:J111,"&lt;&gt;#N/A")</f>
        <v>0</v>
      </c>
    </row>
    <row r="113" spans="1:21" ht="24.95" customHeight="1" x14ac:dyDescent="0.4">
      <c r="A113" s="26"/>
      <c r="B113" s="26"/>
      <c r="C113" s="26"/>
      <c r="D113" s="26"/>
      <c r="E113" s="26"/>
      <c r="F113" s="26"/>
      <c r="G113" s="26"/>
      <c r="H113" s="27"/>
      <c r="I113" s="27"/>
      <c r="J113" s="27"/>
    </row>
    <row r="114" spans="1:21" s="44" customFormat="1" ht="24.95" customHeight="1" x14ac:dyDescent="0.4">
      <c r="A114" s="40" t="s">
        <v>42</v>
      </c>
      <c r="B114" s="32"/>
      <c r="C114" s="32"/>
      <c r="D114" s="32"/>
      <c r="E114" s="32"/>
      <c r="F114" s="32"/>
      <c r="G114" s="32"/>
      <c r="H114" s="32"/>
      <c r="I114" s="32"/>
      <c r="J114" s="32"/>
      <c r="Q114" s="33"/>
      <c r="R114" s="33"/>
      <c r="S114" s="33"/>
      <c r="T114" s="32"/>
      <c r="U114" s="32"/>
    </row>
    <row r="115" spans="1:21" ht="24.95" customHeight="1" x14ac:dyDescent="0.4">
      <c r="A115" s="53" t="s">
        <v>90</v>
      </c>
    </row>
    <row r="116" spans="1:21" ht="42.95" customHeight="1" x14ac:dyDescent="0.4">
      <c r="A116" s="160" t="s">
        <v>130</v>
      </c>
      <c r="B116" s="28" t="s">
        <v>49</v>
      </c>
      <c r="C116" s="28" t="s">
        <v>51</v>
      </c>
      <c r="D116" s="28" t="s">
        <v>32</v>
      </c>
      <c r="E116" s="41" t="s">
        <v>162</v>
      </c>
      <c r="F116" s="41" t="s">
        <v>163</v>
      </c>
      <c r="G116" s="28" t="s">
        <v>33</v>
      </c>
      <c r="H116" s="41" t="s">
        <v>50</v>
      </c>
      <c r="I116" s="41" t="s">
        <v>35</v>
      </c>
      <c r="J116" s="41" t="s">
        <v>113</v>
      </c>
    </row>
    <row r="117" spans="1:21" ht="24.95" customHeight="1" x14ac:dyDescent="0.4">
      <c r="A117" s="160"/>
      <c r="B117" s="49"/>
      <c r="C117" s="59"/>
      <c r="D117" s="49"/>
      <c r="E117" s="49"/>
      <c r="F117" s="49"/>
      <c r="G117" s="49"/>
      <c r="H117" s="50"/>
      <c r="I117" s="42">
        <f>IF(AND(B117&lt;&gt;"",C117&lt;&gt;"",D117&lt;&gt;"",E117&lt;&gt;"",F117&lt;&gt;"",G117&lt;&gt;"",H117&lt;&gt;""),VLOOKUP(G117,通所リハビリテーション費!$A$48:$B$52,2,0),0)</f>
        <v>0</v>
      </c>
      <c r="J117" s="42">
        <f>(I117*H117)*0.1*10</f>
        <v>0</v>
      </c>
    </row>
    <row r="118" spans="1:21" ht="24.95" customHeight="1" x14ac:dyDescent="0.4">
      <c r="A118" s="160"/>
      <c r="B118" s="49"/>
      <c r="C118" s="59"/>
      <c r="D118" s="49"/>
      <c r="E118" s="49"/>
      <c r="F118" s="49"/>
      <c r="G118" s="49"/>
      <c r="H118" s="50"/>
      <c r="I118" s="42">
        <f>IF(AND(B118&lt;&gt;"",C118&lt;&gt;"",D118&lt;&gt;"",E118&lt;&gt;"",F118&lt;&gt;"",G118&lt;&gt;"",H118&lt;&gt;""),VLOOKUP(G118,通所リハビリテーション費!$A$48:$B$52,2,0),0)</f>
        <v>0</v>
      </c>
      <c r="J118" s="42">
        <f t="shared" ref="J118:J121" si="22">(I118*H118)*0.1*10</f>
        <v>0</v>
      </c>
    </row>
    <row r="119" spans="1:21" ht="24.95" customHeight="1" x14ac:dyDescent="0.4">
      <c r="A119" s="160"/>
      <c r="B119" s="49"/>
      <c r="C119" s="59"/>
      <c r="D119" s="49"/>
      <c r="E119" s="49"/>
      <c r="F119" s="49"/>
      <c r="G119" s="49"/>
      <c r="H119" s="50"/>
      <c r="I119" s="42">
        <f>IF(AND(B119&lt;&gt;"",C119&lt;&gt;"",D119&lt;&gt;"",E119&lt;&gt;"",F119&lt;&gt;"",G119&lt;&gt;"",H119&lt;&gt;""),VLOOKUP(G119,通所リハビリテーション費!$A$48:$B$52,2,0),0)</f>
        <v>0</v>
      </c>
      <c r="J119" s="42">
        <f t="shared" si="22"/>
        <v>0</v>
      </c>
    </row>
    <row r="120" spans="1:21" ht="24.95" customHeight="1" x14ac:dyDescent="0.4">
      <c r="A120" s="160"/>
      <c r="B120" s="49"/>
      <c r="C120" s="59"/>
      <c r="D120" s="49"/>
      <c r="E120" s="49"/>
      <c r="F120" s="49"/>
      <c r="G120" s="49"/>
      <c r="H120" s="50"/>
      <c r="I120" s="42">
        <f>IF(AND(B120&lt;&gt;"",C120&lt;&gt;"",D120&lt;&gt;"",E120&lt;&gt;"",F120&lt;&gt;"",G120&lt;&gt;"",H120&lt;&gt;""),VLOOKUP(G120,通所リハビリテーション費!$A$48:$B$52,2,0),0)</f>
        <v>0</v>
      </c>
      <c r="J120" s="42">
        <f t="shared" si="22"/>
        <v>0</v>
      </c>
    </row>
    <row r="121" spans="1:21" ht="24.95" customHeight="1" x14ac:dyDescent="0.4">
      <c r="A121" s="160"/>
      <c r="B121" s="49"/>
      <c r="C121" s="59"/>
      <c r="D121" s="49"/>
      <c r="E121" s="49"/>
      <c r="F121" s="49"/>
      <c r="G121" s="49"/>
      <c r="H121" s="50"/>
      <c r="I121" s="42">
        <f>IF(AND(B121&lt;&gt;"",C121&lt;&gt;"",D121&lt;&gt;"",E121&lt;&gt;"",F121&lt;&gt;"",G121&lt;&gt;"",H121&lt;&gt;""),VLOOKUP(G121,通所リハビリテーション費!$A$48:$B$52,2,0),0)</f>
        <v>0</v>
      </c>
      <c r="J121" s="42">
        <f t="shared" si="22"/>
        <v>0</v>
      </c>
    </row>
    <row r="122" spans="1:21" ht="24.95" customHeight="1" x14ac:dyDescent="0.4">
      <c r="A122" s="160"/>
      <c r="B122" s="49"/>
      <c r="C122" s="49"/>
      <c r="D122" s="49"/>
      <c r="E122" s="49"/>
      <c r="F122" s="49"/>
      <c r="G122" s="49"/>
      <c r="H122" s="50"/>
      <c r="I122" s="42">
        <f>IF(AND(B122&lt;&gt;"",C122&lt;&gt;"",D122&lt;&gt;"",E122&lt;&gt;"",F122&lt;&gt;"",G122&lt;&gt;"",H122&lt;&gt;""),VLOOKUP(G122,通所リハビリテーション費!$A$48:$B$52,2,0),0)</f>
        <v>0</v>
      </c>
      <c r="J122" s="42">
        <f>(I122*H122)*0.1*10</f>
        <v>0</v>
      </c>
    </row>
    <row r="123" spans="1:21" ht="24.95" customHeight="1" x14ac:dyDescent="0.4">
      <c r="A123" s="160"/>
      <c r="B123" s="49"/>
      <c r="C123" s="49"/>
      <c r="D123" s="49"/>
      <c r="E123" s="49"/>
      <c r="F123" s="49"/>
      <c r="G123" s="49"/>
      <c r="H123" s="50"/>
      <c r="I123" s="42">
        <f>IF(AND(B123&lt;&gt;"",C123&lt;&gt;"",D123&lt;&gt;"",E123&lt;&gt;"",F123&lt;&gt;"",G123&lt;&gt;"",H123&lt;&gt;""),VLOOKUP(G123,通所リハビリテーション費!$A$48:$B$52,2,0),0)</f>
        <v>0</v>
      </c>
      <c r="J123" s="42">
        <f t="shared" ref="J123:J126" si="23">(I123*H123)*0.1*10</f>
        <v>0</v>
      </c>
    </row>
    <row r="124" spans="1:21" ht="24.95" customHeight="1" x14ac:dyDescent="0.4">
      <c r="A124" s="160"/>
      <c r="B124" s="49"/>
      <c r="C124" s="49"/>
      <c r="D124" s="49"/>
      <c r="E124" s="49"/>
      <c r="F124" s="49"/>
      <c r="G124" s="49"/>
      <c r="H124" s="50"/>
      <c r="I124" s="42">
        <f>IF(AND(B124&lt;&gt;"",C124&lt;&gt;"",D124&lt;&gt;"",E124&lt;&gt;"",F124&lt;&gt;"",G124&lt;&gt;"",H124&lt;&gt;""),VLOOKUP(G124,通所リハビリテーション費!$A$48:$B$52,2,0),0)</f>
        <v>0</v>
      </c>
      <c r="J124" s="42">
        <f t="shared" si="23"/>
        <v>0</v>
      </c>
    </row>
    <row r="125" spans="1:21" ht="24.95" customHeight="1" x14ac:dyDescent="0.4">
      <c r="A125" s="160"/>
      <c r="B125" s="49"/>
      <c r="C125" s="49"/>
      <c r="D125" s="49"/>
      <c r="E125" s="49"/>
      <c r="F125" s="49"/>
      <c r="G125" s="49"/>
      <c r="H125" s="50"/>
      <c r="I125" s="42">
        <f>IF(AND(B125&lt;&gt;"",C125&lt;&gt;"",D125&lt;&gt;"",E125&lt;&gt;"",F125&lt;&gt;"",G125&lt;&gt;"",H125&lt;&gt;""),VLOOKUP(G125,通所リハビリテーション費!$A$48:$B$52,2,0),0)</f>
        <v>0</v>
      </c>
      <c r="J125" s="42">
        <f t="shared" si="23"/>
        <v>0</v>
      </c>
    </row>
    <row r="126" spans="1:21" ht="24.95" customHeight="1" x14ac:dyDescent="0.4">
      <c r="A126" s="160"/>
      <c r="B126" s="49"/>
      <c r="C126" s="49"/>
      <c r="D126" s="49"/>
      <c r="E126" s="49"/>
      <c r="F126" s="49"/>
      <c r="G126" s="49"/>
      <c r="H126" s="50"/>
      <c r="I126" s="42">
        <f>IF(AND(B126&lt;&gt;"",C126&lt;&gt;"",D126&lt;&gt;"",E126&lt;&gt;"",F126&lt;&gt;"",G126&lt;&gt;"",H126&lt;&gt;""),VLOOKUP(G126,通所リハビリテーション費!$A$48:$B$52,2,0),0)</f>
        <v>0</v>
      </c>
      <c r="J126" s="42">
        <f t="shared" si="23"/>
        <v>0</v>
      </c>
    </row>
    <row r="127" spans="1:21" ht="24.95" customHeight="1" x14ac:dyDescent="0.4">
      <c r="A127" s="110" t="s">
        <v>38</v>
      </c>
      <c r="B127" s="111"/>
      <c r="C127" s="111"/>
      <c r="D127" s="111"/>
      <c r="E127" s="111"/>
      <c r="F127" s="111"/>
      <c r="G127" s="112"/>
      <c r="H127" s="43">
        <f>SUMIF(H117:H126,"&lt;&gt;#N/A")</f>
        <v>0</v>
      </c>
      <c r="I127" s="43">
        <f t="shared" ref="I127:J127" si="24">SUMIF(I117:I126,"&lt;&gt;#N/A")</f>
        <v>0</v>
      </c>
      <c r="J127" s="43">
        <f t="shared" si="24"/>
        <v>0</v>
      </c>
    </row>
    <row r="128" spans="1:21" ht="24.95" customHeight="1" x14ac:dyDescent="0.4">
      <c r="A128" s="54"/>
      <c r="B128" s="54"/>
      <c r="C128" s="54"/>
      <c r="D128" s="54"/>
      <c r="E128" s="54"/>
      <c r="F128" s="54"/>
      <c r="G128" s="55"/>
      <c r="H128" s="55"/>
      <c r="I128" s="55"/>
    </row>
    <row r="129" spans="1:10" ht="24.95" customHeight="1" x14ac:dyDescent="0.4">
      <c r="A129" s="56" t="s">
        <v>91</v>
      </c>
      <c r="B129" s="54"/>
      <c r="C129" s="54"/>
      <c r="D129" s="54"/>
      <c r="E129" s="54"/>
      <c r="F129" s="54"/>
      <c r="G129" s="55"/>
      <c r="H129" s="55"/>
      <c r="I129" s="55"/>
    </row>
    <row r="130" spans="1:10" ht="42.95" customHeight="1" x14ac:dyDescent="0.4">
      <c r="A130" s="160" t="s">
        <v>130</v>
      </c>
      <c r="B130" s="28" t="s">
        <v>49</v>
      </c>
      <c r="C130" s="28" t="s">
        <v>51</v>
      </c>
      <c r="D130" s="28" t="s">
        <v>32</v>
      </c>
      <c r="E130" s="41" t="s">
        <v>162</v>
      </c>
      <c r="F130" s="41" t="s">
        <v>163</v>
      </c>
      <c r="G130" s="28" t="s">
        <v>33</v>
      </c>
      <c r="H130" s="41" t="s">
        <v>133</v>
      </c>
      <c r="I130" s="41" t="s">
        <v>35</v>
      </c>
      <c r="J130" s="41" t="s">
        <v>113</v>
      </c>
    </row>
    <row r="131" spans="1:10" ht="24.95" customHeight="1" x14ac:dyDescent="0.4">
      <c r="A131" s="160"/>
      <c r="B131" s="49"/>
      <c r="C131" s="59"/>
      <c r="D131" s="49"/>
      <c r="E131" s="49"/>
      <c r="F131" s="49"/>
      <c r="G131" s="49"/>
      <c r="H131" s="50"/>
      <c r="I131" s="42">
        <f>IF(AND(B131&lt;&gt;"",C131&lt;&gt;"",D131&lt;&gt;"",E131&lt;&gt;"",F131&lt;&gt;"",G131&lt;&gt;"",H131&lt;&gt;""),VLOOKUP(G131,通所リハビリテーション費!$A$48:$B$52,2,0),0)</f>
        <v>0</v>
      </c>
      <c r="J131" s="42">
        <f>((I131*H131)*0.1*10)/2</f>
        <v>0</v>
      </c>
    </row>
    <row r="132" spans="1:10" ht="24.95" customHeight="1" x14ac:dyDescent="0.4">
      <c r="A132" s="160"/>
      <c r="B132" s="49"/>
      <c r="C132" s="59"/>
      <c r="D132" s="49"/>
      <c r="E132" s="49"/>
      <c r="F132" s="49"/>
      <c r="G132" s="49"/>
      <c r="H132" s="50"/>
      <c r="I132" s="42">
        <f>IF(AND(B132&lt;&gt;"",C132&lt;&gt;"",D132&lt;&gt;"",E132&lt;&gt;"",F132&lt;&gt;"",G132&lt;&gt;"",H132&lt;&gt;""),VLOOKUP(G132,通所リハビリテーション費!$A$48:$B$52,2,0),0)</f>
        <v>0</v>
      </c>
      <c r="J132" s="42">
        <f t="shared" ref="J132:J135" si="25">((I132*H132)*0.1*10)/2</f>
        <v>0</v>
      </c>
    </row>
    <row r="133" spans="1:10" ht="24.95" customHeight="1" x14ac:dyDescent="0.4">
      <c r="A133" s="160"/>
      <c r="B133" s="49"/>
      <c r="C133" s="59"/>
      <c r="D133" s="49"/>
      <c r="E133" s="49"/>
      <c r="F133" s="49"/>
      <c r="G133" s="49"/>
      <c r="H133" s="50"/>
      <c r="I133" s="42">
        <f>IF(AND(B133&lt;&gt;"",C133&lt;&gt;"",D133&lt;&gt;"",E133&lt;&gt;"",F133&lt;&gt;"",G133&lt;&gt;"",H133&lt;&gt;""),VLOOKUP(G133,通所リハビリテーション費!$A$48:$B$52,2,0),0)</f>
        <v>0</v>
      </c>
      <c r="J133" s="42">
        <f t="shared" si="25"/>
        <v>0</v>
      </c>
    </row>
    <row r="134" spans="1:10" ht="24.95" customHeight="1" x14ac:dyDescent="0.4">
      <c r="A134" s="160"/>
      <c r="B134" s="49"/>
      <c r="C134" s="59"/>
      <c r="D134" s="49"/>
      <c r="E134" s="49"/>
      <c r="F134" s="49"/>
      <c r="G134" s="49"/>
      <c r="H134" s="50"/>
      <c r="I134" s="42">
        <f>IF(AND(B134&lt;&gt;"",C134&lt;&gt;"",D134&lt;&gt;"",E134&lt;&gt;"",F134&lt;&gt;"",G134&lt;&gt;"",H134&lt;&gt;""),VLOOKUP(G134,通所リハビリテーション費!$A$48:$B$52,2,0),0)</f>
        <v>0</v>
      </c>
      <c r="J134" s="42">
        <f t="shared" si="25"/>
        <v>0</v>
      </c>
    </row>
    <row r="135" spans="1:10" ht="24.95" customHeight="1" x14ac:dyDescent="0.4">
      <c r="A135" s="160"/>
      <c r="B135" s="49"/>
      <c r="C135" s="59"/>
      <c r="D135" s="49"/>
      <c r="E135" s="49"/>
      <c r="F135" s="49"/>
      <c r="G135" s="49"/>
      <c r="H135" s="50"/>
      <c r="I135" s="42">
        <f>IF(AND(B135&lt;&gt;"",C135&lt;&gt;"",D135&lt;&gt;"",E135&lt;&gt;"",F135&lt;&gt;"",G135&lt;&gt;"",H135&lt;&gt;""),VLOOKUP(G135,通所リハビリテーション費!$A$48:$B$52,2,0),0)</f>
        <v>0</v>
      </c>
      <c r="J135" s="42">
        <f t="shared" si="25"/>
        <v>0</v>
      </c>
    </row>
    <row r="136" spans="1:10" ht="24.95" customHeight="1" x14ac:dyDescent="0.4">
      <c r="A136" s="110" t="s">
        <v>38</v>
      </c>
      <c r="B136" s="111"/>
      <c r="C136" s="111"/>
      <c r="D136" s="111"/>
      <c r="E136" s="111"/>
      <c r="F136" s="111"/>
      <c r="G136" s="112"/>
      <c r="H136" s="43">
        <f>SUMIF(H131:H135,"&lt;&gt;#N/A")</f>
        <v>0</v>
      </c>
      <c r="I136" s="43">
        <f t="shared" ref="I136:J136" si="26">SUMIF(I131:I135,"&lt;&gt;#N/A")</f>
        <v>0</v>
      </c>
      <c r="J136" s="43">
        <f t="shared" si="26"/>
        <v>0</v>
      </c>
    </row>
    <row r="137" spans="1:10" ht="24.95" customHeight="1" x14ac:dyDescent="0.4">
      <c r="A137" s="26"/>
      <c r="B137" s="26"/>
      <c r="C137" s="26"/>
      <c r="D137" s="26"/>
      <c r="E137" s="26"/>
      <c r="F137" s="26"/>
      <c r="G137" s="26"/>
      <c r="H137" s="27"/>
      <c r="I137" s="27"/>
      <c r="J137" s="27"/>
    </row>
    <row r="138" spans="1:10" ht="24.95" customHeight="1" x14ac:dyDescent="0.4">
      <c r="A138" s="40" t="s">
        <v>43</v>
      </c>
    </row>
    <row r="139" spans="1:10" ht="24.95" customHeight="1" x14ac:dyDescent="0.4">
      <c r="A139" s="53" t="s">
        <v>90</v>
      </c>
    </row>
    <row r="140" spans="1:10" ht="42.95" customHeight="1" x14ac:dyDescent="0.4">
      <c r="A140" s="160" t="s">
        <v>131</v>
      </c>
      <c r="B140" s="28" t="s">
        <v>49</v>
      </c>
      <c r="C140" s="28" t="s">
        <v>51</v>
      </c>
      <c r="D140" s="28" t="s">
        <v>32</v>
      </c>
      <c r="E140" s="41" t="s">
        <v>162</v>
      </c>
      <c r="F140" s="41" t="s">
        <v>163</v>
      </c>
      <c r="G140" s="28" t="s">
        <v>33</v>
      </c>
      <c r="H140" s="41" t="s">
        <v>50</v>
      </c>
      <c r="I140" s="41" t="s">
        <v>35</v>
      </c>
      <c r="J140" s="41" t="s">
        <v>113</v>
      </c>
    </row>
    <row r="141" spans="1:10" ht="24.95" customHeight="1" x14ac:dyDescent="0.4">
      <c r="A141" s="160"/>
      <c r="B141" s="49"/>
      <c r="C141" s="59"/>
      <c r="D141" s="49"/>
      <c r="E141" s="49"/>
      <c r="F141" s="49"/>
      <c r="G141" s="49"/>
      <c r="H141" s="50"/>
      <c r="I141" s="42">
        <f>IF(AND(B141&lt;&gt;"",C141&lt;&gt;"",D141&lt;&gt;"",E141&lt;&gt;"",F141&lt;&gt;"",G141&lt;&gt;"",H141&lt;&gt;""),VLOOKUP(G141,通所リハビリテーション費!$A$55:$B$59,2,0),0)</f>
        <v>0</v>
      </c>
      <c r="J141" s="42">
        <f>(I141*H141)*0.1*10</f>
        <v>0</v>
      </c>
    </row>
    <row r="142" spans="1:10" ht="24.95" customHeight="1" x14ac:dyDescent="0.4">
      <c r="A142" s="160"/>
      <c r="B142" s="49"/>
      <c r="C142" s="59"/>
      <c r="D142" s="49"/>
      <c r="E142" s="49"/>
      <c r="F142" s="49"/>
      <c r="G142" s="49"/>
      <c r="H142" s="50"/>
      <c r="I142" s="42">
        <f>IF(AND(B142&lt;&gt;"",C142&lt;&gt;"",D142&lt;&gt;"",E142&lt;&gt;"",F142&lt;&gt;"",G142&lt;&gt;"",H142&lt;&gt;""),VLOOKUP(G142,通所リハビリテーション費!$A$55:$B$59,2,0),0)</f>
        <v>0</v>
      </c>
      <c r="J142" s="42">
        <f t="shared" ref="J142:J145" si="27">(I142*H142)*0.1*10</f>
        <v>0</v>
      </c>
    </row>
    <row r="143" spans="1:10" ht="24.95" customHeight="1" x14ac:dyDescent="0.4">
      <c r="A143" s="160"/>
      <c r="B143" s="49"/>
      <c r="C143" s="59"/>
      <c r="D143" s="49"/>
      <c r="E143" s="49"/>
      <c r="F143" s="49"/>
      <c r="G143" s="49"/>
      <c r="H143" s="50"/>
      <c r="I143" s="42">
        <f>IF(AND(B143&lt;&gt;"",C143&lt;&gt;"",D143&lt;&gt;"",E143&lt;&gt;"",F143&lt;&gt;"",G143&lt;&gt;"",H143&lt;&gt;""),VLOOKUP(G143,通所リハビリテーション費!$A$55:$B$59,2,0),0)</f>
        <v>0</v>
      </c>
      <c r="J143" s="42">
        <f t="shared" si="27"/>
        <v>0</v>
      </c>
    </row>
    <row r="144" spans="1:10" ht="24.95" customHeight="1" x14ac:dyDescent="0.4">
      <c r="A144" s="160"/>
      <c r="B144" s="49"/>
      <c r="C144" s="59"/>
      <c r="D144" s="49"/>
      <c r="E144" s="49"/>
      <c r="F144" s="49"/>
      <c r="G144" s="49"/>
      <c r="H144" s="50"/>
      <c r="I144" s="42">
        <f>IF(AND(B144&lt;&gt;"",C144&lt;&gt;"",D144&lt;&gt;"",E144&lt;&gt;"",F144&lt;&gt;"",G144&lt;&gt;"",H144&lt;&gt;""),VLOOKUP(G144,通所リハビリテーション費!$A$55:$B$59,2,0),0)</f>
        <v>0</v>
      </c>
      <c r="J144" s="42">
        <f t="shared" si="27"/>
        <v>0</v>
      </c>
    </row>
    <row r="145" spans="1:10" ht="24.95" customHeight="1" x14ac:dyDescent="0.4">
      <c r="A145" s="160"/>
      <c r="B145" s="49"/>
      <c r="C145" s="59"/>
      <c r="D145" s="49"/>
      <c r="E145" s="49"/>
      <c r="F145" s="49"/>
      <c r="G145" s="49"/>
      <c r="H145" s="50"/>
      <c r="I145" s="42">
        <f>IF(AND(B145&lt;&gt;"",C145&lt;&gt;"",D145&lt;&gt;"",E145&lt;&gt;"",F145&lt;&gt;"",G145&lt;&gt;"",H145&lt;&gt;""),VLOOKUP(G145,通所リハビリテーション費!$A$55:$B$59,2,0),0)</f>
        <v>0</v>
      </c>
      <c r="J145" s="42">
        <f t="shared" si="27"/>
        <v>0</v>
      </c>
    </row>
    <row r="146" spans="1:10" ht="24.95" customHeight="1" x14ac:dyDescent="0.4">
      <c r="A146" s="160"/>
      <c r="B146" s="49"/>
      <c r="C146" s="49"/>
      <c r="D146" s="49"/>
      <c r="E146" s="49"/>
      <c r="F146" s="49"/>
      <c r="G146" s="49"/>
      <c r="H146" s="50"/>
      <c r="I146" s="42">
        <f>IF(AND(B146&lt;&gt;"",C146&lt;&gt;"",D146&lt;&gt;"",E146&lt;&gt;"",F146&lt;&gt;"",G146&lt;&gt;"",H146&lt;&gt;""),VLOOKUP(G146,通所リハビリテーション費!$A$55:$B$59,2,0),0)</f>
        <v>0</v>
      </c>
      <c r="J146" s="42">
        <f>(I146*H146)*0.1*10</f>
        <v>0</v>
      </c>
    </row>
    <row r="147" spans="1:10" ht="24.95" customHeight="1" x14ac:dyDescent="0.4">
      <c r="A147" s="160"/>
      <c r="B147" s="49"/>
      <c r="C147" s="49"/>
      <c r="D147" s="49"/>
      <c r="E147" s="49"/>
      <c r="F147" s="49"/>
      <c r="G147" s="49"/>
      <c r="H147" s="50"/>
      <c r="I147" s="42">
        <f>IF(AND(B147&lt;&gt;"",C147&lt;&gt;"",D147&lt;&gt;"",E147&lt;&gt;"",F147&lt;&gt;"",G147&lt;&gt;"",H147&lt;&gt;""),VLOOKUP(G147,通所リハビリテーション費!$A$55:$B$59,2,0),0)</f>
        <v>0</v>
      </c>
      <c r="J147" s="42">
        <f t="shared" ref="J147:J150" si="28">(I147*H147)*0.1*10</f>
        <v>0</v>
      </c>
    </row>
    <row r="148" spans="1:10" ht="24.95" customHeight="1" x14ac:dyDescent="0.4">
      <c r="A148" s="160"/>
      <c r="B148" s="49"/>
      <c r="C148" s="49"/>
      <c r="D148" s="49"/>
      <c r="E148" s="49"/>
      <c r="F148" s="49"/>
      <c r="G148" s="49"/>
      <c r="H148" s="50"/>
      <c r="I148" s="42">
        <f>IF(AND(B148&lt;&gt;"",C148&lt;&gt;"",D148&lt;&gt;"",E148&lt;&gt;"",F148&lt;&gt;"",G148&lt;&gt;"",H148&lt;&gt;""),VLOOKUP(G148,通所リハビリテーション費!$A$55:$B$59,2,0),0)</f>
        <v>0</v>
      </c>
      <c r="J148" s="42">
        <f t="shared" si="28"/>
        <v>0</v>
      </c>
    </row>
    <row r="149" spans="1:10" ht="24.95" customHeight="1" x14ac:dyDescent="0.4">
      <c r="A149" s="160"/>
      <c r="B149" s="49"/>
      <c r="C149" s="49"/>
      <c r="D149" s="49"/>
      <c r="E149" s="49"/>
      <c r="F149" s="49"/>
      <c r="G149" s="49"/>
      <c r="H149" s="50"/>
      <c r="I149" s="42">
        <f>IF(AND(B149&lt;&gt;"",C149&lt;&gt;"",D149&lt;&gt;"",E149&lt;&gt;"",F149&lt;&gt;"",G149&lt;&gt;"",H149&lt;&gt;""),VLOOKUP(G149,通所リハビリテーション費!$A$55:$B$59,2,0),0)</f>
        <v>0</v>
      </c>
      <c r="J149" s="42">
        <f t="shared" si="28"/>
        <v>0</v>
      </c>
    </row>
    <row r="150" spans="1:10" ht="24.95" customHeight="1" x14ac:dyDescent="0.4">
      <c r="A150" s="160"/>
      <c r="B150" s="49"/>
      <c r="C150" s="49"/>
      <c r="D150" s="49"/>
      <c r="E150" s="49"/>
      <c r="F150" s="49"/>
      <c r="G150" s="49"/>
      <c r="H150" s="50"/>
      <c r="I150" s="42">
        <f>IF(AND(B150&lt;&gt;"",C150&lt;&gt;"",D150&lt;&gt;"",E150&lt;&gt;"",F150&lt;&gt;"",G150&lt;&gt;"",H150&lt;&gt;""),VLOOKUP(G150,通所リハビリテーション費!$A$55:$B$59,2,0),0)</f>
        <v>0</v>
      </c>
      <c r="J150" s="42">
        <f t="shared" si="28"/>
        <v>0</v>
      </c>
    </row>
    <row r="151" spans="1:10" ht="24.95" customHeight="1" x14ac:dyDescent="0.4">
      <c r="A151" s="110" t="s">
        <v>38</v>
      </c>
      <c r="B151" s="111"/>
      <c r="C151" s="111"/>
      <c r="D151" s="111"/>
      <c r="E151" s="111"/>
      <c r="F151" s="111"/>
      <c r="G151" s="112"/>
      <c r="H151" s="43">
        <f>SUMIF(H141:H150,"&lt;&gt;#N/A")</f>
        <v>0</v>
      </c>
      <c r="I151" s="43">
        <f t="shared" ref="I151:J151" si="29">SUMIF(I141:I150,"&lt;&gt;#N/A")</f>
        <v>0</v>
      </c>
      <c r="J151" s="43">
        <f t="shared" si="29"/>
        <v>0</v>
      </c>
    </row>
    <row r="152" spans="1:10" ht="24.95" customHeight="1" x14ac:dyDescent="0.4">
      <c r="A152" s="54"/>
      <c r="B152" s="54"/>
      <c r="C152" s="54"/>
      <c r="D152" s="54"/>
      <c r="E152" s="54"/>
      <c r="F152" s="54"/>
      <c r="G152" s="55"/>
      <c r="H152" s="55"/>
      <c r="I152" s="55"/>
    </row>
    <row r="153" spans="1:10" ht="24.95" customHeight="1" x14ac:dyDescent="0.4">
      <c r="A153" s="56" t="s">
        <v>91</v>
      </c>
      <c r="B153" s="54"/>
      <c r="C153" s="54"/>
      <c r="D153" s="54"/>
      <c r="E153" s="54"/>
      <c r="F153" s="54"/>
      <c r="G153" s="55"/>
      <c r="H153" s="55"/>
      <c r="I153" s="55"/>
    </row>
    <row r="154" spans="1:10" ht="42.95" customHeight="1" x14ac:dyDescent="0.4">
      <c r="A154" s="160" t="s">
        <v>131</v>
      </c>
      <c r="B154" s="28" t="s">
        <v>49</v>
      </c>
      <c r="C154" s="28" t="s">
        <v>51</v>
      </c>
      <c r="D154" s="28" t="s">
        <v>32</v>
      </c>
      <c r="E154" s="41" t="s">
        <v>162</v>
      </c>
      <c r="F154" s="41" t="s">
        <v>163</v>
      </c>
      <c r="G154" s="28" t="s">
        <v>33</v>
      </c>
      <c r="H154" s="41" t="s">
        <v>133</v>
      </c>
      <c r="I154" s="41" t="s">
        <v>35</v>
      </c>
      <c r="J154" s="41" t="s">
        <v>113</v>
      </c>
    </row>
    <row r="155" spans="1:10" ht="24.95" customHeight="1" x14ac:dyDescent="0.4">
      <c r="A155" s="160"/>
      <c r="B155" s="49"/>
      <c r="C155" s="59"/>
      <c r="D155" s="49"/>
      <c r="E155" s="49"/>
      <c r="F155" s="49"/>
      <c r="G155" s="49"/>
      <c r="H155" s="50"/>
      <c r="I155" s="42">
        <f>IF(AND(B155&lt;&gt;"",C155&lt;&gt;"",D155&lt;&gt;"",E155&lt;&gt;"",F155&lt;&gt;"",G155&lt;&gt;"",H155&lt;&gt;""),VLOOKUP(G155,通所リハビリテーション費!$A$55:$B$59,2,0),0)</f>
        <v>0</v>
      </c>
      <c r="J155" s="42">
        <f>((I155*H155)*0.1*10)/2</f>
        <v>0</v>
      </c>
    </row>
    <row r="156" spans="1:10" ht="24.95" customHeight="1" x14ac:dyDescent="0.4">
      <c r="A156" s="160"/>
      <c r="B156" s="49"/>
      <c r="C156" s="59"/>
      <c r="D156" s="49"/>
      <c r="E156" s="49"/>
      <c r="F156" s="49"/>
      <c r="G156" s="49"/>
      <c r="H156" s="50"/>
      <c r="I156" s="42">
        <f>IF(AND(B156&lt;&gt;"",C156&lt;&gt;"",D156&lt;&gt;"",E156&lt;&gt;"",F156&lt;&gt;"",G156&lt;&gt;"",H156&lt;&gt;""),VLOOKUP(G156,通所リハビリテーション費!$A$55:$B$59,2,0),0)</f>
        <v>0</v>
      </c>
      <c r="J156" s="42">
        <f t="shared" ref="J156:J159" si="30">((I156*H156)*0.1*10)/2</f>
        <v>0</v>
      </c>
    </row>
    <row r="157" spans="1:10" ht="24.95" customHeight="1" x14ac:dyDescent="0.4">
      <c r="A157" s="160"/>
      <c r="B157" s="49"/>
      <c r="C157" s="59"/>
      <c r="D157" s="49"/>
      <c r="E157" s="49"/>
      <c r="F157" s="49"/>
      <c r="G157" s="49"/>
      <c r="H157" s="50"/>
      <c r="I157" s="42">
        <f>IF(AND(B157&lt;&gt;"",C157&lt;&gt;"",D157&lt;&gt;"",E157&lt;&gt;"",F157&lt;&gt;"",G157&lt;&gt;"",H157&lt;&gt;""),VLOOKUP(G157,通所リハビリテーション費!$A$55:$B$59,2,0),0)</f>
        <v>0</v>
      </c>
      <c r="J157" s="42">
        <f t="shared" si="30"/>
        <v>0</v>
      </c>
    </row>
    <row r="158" spans="1:10" ht="24.95" customHeight="1" x14ac:dyDescent="0.4">
      <c r="A158" s="160"/>
      <c r="B158" s="49"/>
      <c r="C158" s="59"/>
      <c r="D158" s="49"/>
      <c r="E158" s="49"/>
      <c r="F158" s="49"/>
      <c r="G158" s="49"/>
      <c r="H158" s="50"/>
      <c r="I158" s="42">
        <f>IF(AND(B158&lt;&gt;"",C158&lt;&gt;"",D158&lt;&gt;"",E158&lt;&gt;"",F158&lt;&gt;"",G158&lt;&gt;"",H158&lt;&gt;""),VLOOKUP(G158,通所リハビリテーション費!$A$55:$B$59,2,0),0)</f>
        <v>0</v>
      </c>
      <c r="J158" s="42">
        <f t="shared" si="30"/>
        <v>0</v>
      </c>
    </row>
    <row r="159" spans="1:10" ht="24.95" customHeight="1" x14ac:dyDescent="0.4">
      <c r="A159" s="160"/>
      <c r="B159" s="49"/>
      <c r="C159" s="59"/>
      <c r="D159" s="49"/>
      <c r="E159" s="49"/>
      <c r="F159" s="49"/>
      <c r="G159" s="49"/>
      <c r="H159" s="50"/>
      <c r="I159" s="42">
        <f>IF(AND(B159&lt;&gt;"",C159&lt;&gt;"",D159&lt;&gt;"",E159&lt;&gt;"",F159&lt;&gt;"",G159&lt;&gt;"",H159&lt;&gt;""),VLOOKUP(G159,通所リハビリテーション費!$A$55:$B$59,2,0),0)</f>
        <v>0</v>
      </c>
      <c r="J159" s="42">
        <f t="shared" si="30"/>
        <v>0</v>
      </c>
    </row>
    <row r="160" spans="1:10" ht="24.95" customHeight="1" x14ac:dyDescent="0.4">
      <c r="A160" s="110" t="s">
        <v>38</v>
      </c>
      <c r="B160" s="111"/>
      <c r="C160" s="111"/>
      <c r="D160" s="111"/>
      <c r="E160" s="111"/>
      <c r="F160" s="111"/>
      <c r="G160" s="112"/>
      <c r="H160" s="43">
        <f>SUMIF(H155:H159,"&lt;&gt;#N/A")</f>
        <v>0</v>
      </c>
      <c r="I160" s="43">
        <f t="shared" ref="I160:J160" si="31">SUMIF(I155:I159,"&lt;&gt;#N/A")</f>
        <v>0</v>
      </c>
      <c r="J160" s="43">
        <f t="shared" si="31"/>
        <v>0</v>
      </c>
    </row>
    <row r="161" spans="1:10" ht="24.95" customHeight="1" x14ac:dyDescent="0.4">
      <c r="A161" s="26"/>
      <c r="B161" s="26"/>
      <c r="C161" s="26"/>
      <c r="D161" s="26"/>
      <c r="E161" s="26"/>
      <c r="F161" s="26"/>
      <c r="G161" s="26"/>
      <c r="H161" s="27"/>
      <c r="I161" s="27"/>
      <c r="J161" s="27"/>
    </row>
    <row r="162" spans="1:10" ht="24.95" customHeight="1" x14ac:dyDescent="0.4">
      <c r="A162" s="40" t="s">
        <v>44</v>
      </c>
    </row>
    <row r="163" spans="1:10" ht="24.95" customHeight="1" x14ac:dyDescent="0.4">
      <c r="A163" s="53" t="s">
        <v>90</v>
      </c>
    </row>
    <row r="164" spans="1:10" ht="42.95" customHeight="1" x14ac:dyDescent="0.4">
      <c r="A164" s="157" t="s">
        <v>132</v>
      </c>
      <c r="B164" s="28" t="s">
        <v>49</v>
      </c>
      <c r="C164" s="28" t="s">
        <v>51</v>
      </c>
      <c r="D164" s="28" t="s">
        <v>32</v>
      </c>
      <c r="E164" s="41" t="s">
        <v>162</v>
      </c>
      <c r="F164" s="41" t="s">
        <v>163</v>
      </c>
      <c r="G164" s="28" t="s">
        <v>33</v>
      </c>
      <c r="H164" s="41" t="s">
        <v>50</v>
      </c>
      <c r="I164" s="41" t="s">
        <v>35</v>
      </c>
      <c r="J164" s="41" t="s">
        <v>113</v>
      </c>
    </row>
    <row r="165" spans="1:10" ht="24.95" customHeight="1" x14ac:dyDescent="0.4">
      <c r="A165" s="158"/>
      <c r="B165" s="49"/>
      <c r="C165" s="59"/>
      <c r="D165" s="49"/>
      <c r="E165" s="49"/>
      <c r="F165" s="49"/>
      <c r="G165" s="49"/>
      <c r="H165" s="50"/>
      <c r="I165" s="42">
        <f>IF(AND(B165&lt;&gt;"",C165&lt;&gt;"",D165&lt;&gt;"",E165&lt;&gt;"",F165&lt;&gt;"",G165&lt;&gt;"",H165&lt;&gt;""),VLOOKUP(G165,通所リハビリテーション費!$A$62:$B$66,2,0),0)</f>
        <v>0</v>
      </c>
      <c r="J165" s="42">
        <f>(I165*H165)*0.1*10</f>
        <v>0</v>
      </c>
    </row>
    <row r="166" spans="1:10" ht="24.95" customHeight="1" x14ac:dyDescent="0.4">
      <c r="A166" s="158"/>
      <c r="B166" s="49"/>
      <c r="C166" s="59"/>
      <c r="D166" s="49"/>
      <c r="E166" s="49"/>
      <c r="F166" s="49"/>
      <c r="G166" s="49"/>
      <c r="H166" s="50"/>
      <c r="I166" s="42">
        <f>IF(AND(B166&lt;&gt;"",C166&lt;&gt;"",D166&lt;&gt;"",E166&lt;&gt;"",F166&lt;&gt;"",G166&lt;&gt;"",H166&lt;&gt;""),VLOOKUP(G166,通所リハビリテーション費!$A$62:$B$66,2,0),0)</f>
        <v>0</v>
      </c>
      <c r="J166" s="42">
        <f t="shared" ref="J166:J169" si="32">(I166*H166)*0.1*10</f>
        <v>0</v>
      </c>
    </row>
    <row r="167" spans="1:10" ht="24.95" customHeight="1" x14ac:dyDescent="0.4">
      <c r="A167" s="158"/>
      <c r="B167" s="49"/>
      <c r="C167" s="59"/>
      <c r="D167" s="49"/>
      <c r="E167" s="49"/>
      <c r="F167" s="49"/>
      <c r="G167" s="49"/>
      <c r="H167" s="50"/>
      <c r="I167" s="42">
        <f>IF(AND(B167&lt;&gt;"",C167&lt;&gt;"",D167&lt;&gt;"",E167&lt;&gt;"",F167&lt;&gt;"",G167&lt;&gt;"",H167&lt;&gt;""),VLOOKUP(G167,通所リハビリテーション費!$A$62:$B$66,2,0),0)</f>
        <v>0</v>
      </c>
      <c r="J167" s="42">
        <f t="shared" si="32"/>
        <v>0</v>
      </c>
    </row>
    <row r="168" spans="1:10" ht="24.95" customHeight="1" x14ac:dyDescent="0.4">
      <c r="A168" s="158"/>
      <c r="B168" s="49"/>
      <c r="C168" s="59"/>
      <c r="D168" s="49"/>
      <c r="E168" s="49"/>
      <c r="F168" s="49"/>
      <c r="G168" s="49"/>
      <c r="H168" s="50"/>
      <c r="I168" s="42">
        <f>IF(AND(B168&lt;&gt;"",C168&lt;&gt;"",D168&lt;&gt;"",E168&lt;&gt;"",F168&lt;&gt;"",G168&lt;&gt;"",H168&lt;&gt;""),VLOOKUP(G168,通所リハビリテーション費!$A$62:$B$66,2,0),0)</f>
        <v>0</v>
      </c>
      <c r="J168" s="42">
        <f t="shared" si="32"/>
        <v>0</v>
      </c>
    </row>
    <row r="169" spans="1:10" ht="24.95" customHeight="1" x14ac:dyDescent="0.4">
      <c r="A169" s="158"/>
      <c r="B169" s="49"/>
      <c r="C169" s="59"/>
      <c r="D169" s="49"/>
      <c r="E169" s="49"/>
      <c r="F169" s="49"/>
      <c r="G169" s="49"/>
      <c r="H169" s="50"/>
      <c r="I169" s="42">
        <f>IF(AND(B169&lt;&gt;"",C169&lt;&gt;"",D169&lt;&gt;"",E169&lt;&gt;"",F169&lt;&gt;"",G169&lt;&gt;"",H169&lt;&gt;""),VLOOKUP(G169,通所リハビリテーション費!$A$62:$B$66,2,0),0)</f>
        <v>0</v>
      </c>
      <c r="J169" s="42">
        <f t="shared" si="32"/>
        <v>0</v>
      </c>
    </row>
    <row r="170" spans="1:10" ht="24.95" customHeight="1" x14ac:dyDescent="0.4">
      <c r="A170" s="158"/>
      <c r="B170" s="49"/>
      <c r="C170" s="49"/>
      <c r="D170" s="49"/>
      <c r="E170" s="49"/>
      <c r="F170" s="49"/>
      <c r="G170" s="49"/>
      <c r="H170" s="50"/>
      <c r="I170" s="42">
        <f>IF(AND(B170&lt;&gt;"",C170&lt;&gt;"",D170&lt;&gt;"",E170&lt;&gt;"",F170&lt;&gt;"",G170&lt;&gt;"",H170&lt;&gt;""),VLOOKUP(G170,通所リハビリテーション費!$A$62:$B$66,2,0),0)</f>
        <v>0</v>
      </c>
      <c r="J170" s="42">
        <f>(I170*H170)*0.1*10</f>
        <v>0</v>
      </c>
    </row>
    <row r="171" spans="1:10" ht="24.95" customHeight="1" x14ac:dyDescent="0.4">
      <c r="A171" s="158"/>
      <c r="B171" s="49"/>
      <c r="C171" s="49"/>
      <c r="D171" s="49"/>
      <c r="E171" s="49"/>
      <c r="F171" s="49"/>
      <c r="G171" s="49"/>
      <c r="H171" s="50"/>
      <c r="I171" s="42">
        <f>IF(AND(B171&lt;&gt;"",C171&lt;&gt;"",D171&lt;&gt;"",E171&lt;&gt;"",F171&lt;&gt;"",G171&lt;&gt;"",H171&lt;&gt;""),VLOOKUP(G171,通所リハビリテーション費!$A$62:$B$66,2,0),0)</f>
        <v>0</v>
      </c>
      <c r="J171" s="42">
        <f t="shared" ref="J171:J174" si="33">(I171*H171)*0.1*10</f>
        <v>0</v>
      </c>
    </row>
    <row r="172" spans="1:10" ht="24.95" customHeight="1" x14ac:dyDescent="0.4">
      <c r="A172" s="158"/>
      <c r="B172" s="49"/>
      <c r="C172" s="49"/>
      <c r="D172" s="49"/>
      <c r="E172" s="49"/>
      <c r="F172" s="49"/>
      <c r="G172" s="49"/>
      <c r="H172" s="50"/>
      <c r="I172" s="42">
        <f>IF(AND(B172&lt;&gt;"",C172&lt;&gt;"",D172&lt;&gt;"",E172&lt;&gt;"",F172&lt;&gt;"",G172&lt;&gt;"",H172&lt;&gt;""),VLOOKUP(G172,通所リハビリテーション費!$A$62:$B$66,2,0),0)</f>
        <v>0</v>
      </c>
      <c r="J172" s="42">
        <f t="shared" si="33"/>
        <v>0</v>
      </c>
    </row>
    <row r="173" spans="1:10" ht="24.95" customHeight="1" x14ac:dyDescent="0.4">
      <c r="A173" s="158"/>
      <c r="B173" s="49"/>
      <c r="C173" s="49"/>
      <c r="D173" s="49"/>
      <c r="E173" s="49"/>
      <c r="F173" s="49"/>
      <c r="G173" s="49"/>
      <c r="H173" s="50"/>
      <c r="I173" s="42">
        <f>IF(AND(B173&lt;&gt;"",C173&lt;&gt;"",D173&lt;&gt;"",E173&lt;&gt;"",F173&lt;&gt;"",G173&lt;&gt;"",H173&lt;&gt;""),VLOOKUP(G173,通所リハビリテーション費!$A$62:$B$66,2,0),0)</f>
        <v>0</v>
      </c>
      <c r="J173" s="42">
        <f t="shared" si="33"/>
        <v>0</v>
      </c>
    </row>
    <row r="174" spans="1:10" ht="24.95" customHeight="1" x14ac:dyDescent="0.4">
      <c r="A174" s="159"/>
      <c r="B174" s="49"/>
      <c r="C174" s="49"/>
      <c r="D174" s="49"/>
      <c r="E174" s="49"/>
      <c r="F174" s="49"/>
      <c r="G174" s="49"/>
      <c r="H174" s="50"/>
      <c r="I174" s="42">
        <f>IF(AND(B174&lt;&gt;"",C174&lt;&gt;"",D174&lt;&gt;"",E174&lt;&gt;"",F174&lt;&gt;"",G174&lt;&gt;"",H174&lt;&gt;""),VLOOKUP(G174,通所リハビリテーション費!$A$62:$B$66,2,0),0)</f>
        <v>0</v>
      </c>
      <c r="J174" s="42">
        <f t="shared" si="33"/>
        <v>0</v>
      </c>
    </row>
    <row r="175" spans="1:10" ht="24.95" customHeight="1" x14ac:dyDescent="0.4">
      <c r="A175" s="110" t="s">
        <v>38</v>
      </c>
      <c r="B175" s="111"/>
      <c r="C175" s="111"/>
      <c r="D175" s="111"/>
      <c r="E175" s="111"/>
      <c r="F175" s="111"/>
      <c r="G175" s="112"/>
      <c r="H175" s="43">
        <f>SUMIF(H165:H174,"&lt;&gt;#N/A")</f>
        <v>0</v>
      </c>
      <c r="I175" s="43">
        <f t="shared" ref="I175:J175" si="34">SUMIF(I165:I174,"&lt;&gt;#N/A")</f>
        <v>0</v>
      </c>
      <c r="J175" s="43">
        <f t="shared" si="34"/>
        <v>0</v>
      </c>
    </row>
    <row r="176" spans="1:10" ht="24.95" customHeight="1" x14ac:dyDescent="0.4">
      <c r="A176" s="54"/>
      <c r="B176" s="54"/>
      <c r="C176" s="54"/>
      <c r="D176" s="54"/>
      <c r="E176" s="54"/>
      <c r="F176" s="54"/>
      <c r="G176" s="55"/>
      <c r="H176" s="55"/>
      <c r="I176" s="55"/>
    </row>
    <row r="177" spans="1:10" ht="24.95" customHeight="1" x14ac:dyDescent="0.4">
      <c r="A177" s="56" t="s">
        <v>91</v>
      </c>
      <c r="B177" s="54"/>
      <c r="C177" s="54"/>
      <c r="D177" s="54"/>
      <c r="E177" s="54"/>
      <c r="F177" s="54"/>
      <c r="G177" s="55"/>
      <c r="H177" s="55"/>
      <c r="I177" s="55"/>
    </row>
    <row r="178" spans="1:10" ht="42.95" customHeight="1" x14ac:dyDescent="0.4">
      <c r="A178" s="160" t="s">
        <v>132</v>
      </c>
      <c r="B178" s="28" t="s">
        <v>49</v>
      </c>
      <c r="C178" s="28" t="s">
        <v>51</v>
      </c>
      <c r="D178" s="28" t="s">
        <v>32</v>
      </c>
      <c r="E178" s="41" t="s">
        <v>162</v>
      </c>
      <c r="F178" s="41" t="s">
        <v>163</v>
      </c>
      <c r="G178" s="28" t="s">
        <v>33</v>
      </c>
      <c r="H178" s="41" t="s">
        <v>133</v>
      </c>
      <c r="I178" s="41" t="s">
        <v>35</v>
      </c>
      <c r="J178" s="41" t="s">
        <v>113</v>
      </c>
    </row>
    <row r="179" spans="1:10" ht="24.95" customHeight="1" x14ac:dyDescent="0.4">
      <c r="A179" s="160"/>
      <c r="B179" s="49"/>
      <c r="C179" s="59"/>
      <c r="D179" s="49"/>
      <c r="E179" s="49"/>
      <c r="F179" s="49"/>
      <c r="G179" s="49"/>
      <c r="H179" s="50"/>
      <c r="I179" s="42">
        <f>IF(AND(B179&lt;&gt;"",C179&lt;&gt;"",D179&lt;&gt;"",E179&lt;&gt;"",F179&lt;&gt;"",G179&lt;&gt;"",H179&lt;&gt;""),VLOOKUP(G179,通所リハビリテーション費!$A$62:$B$66,2,0),0)</f>
        <v>0</v>
      </c>
      <c r="J179" s="42">
        <f>((I179*H179)*0.1*10)/2</f>
        <v>0</v>
      </c>
    </row>
    <row r="180" spans="1:10" ht="24.95" customHeight="1" x14ac:dyDescent="0.4">
      <c r="A180" s="160"/>
      <c r="B180" s="49"/>
      <c r="C180" s="59"/>
      <c r="D180" s="49"/>
      <c r="E180" s="49"/>
      <c r="F180" s="49"/>
      <c r="G180" s="49"/>
      <c r="H180" s="50"/>
      <c r="I180" s="42">
        <f>IF(AND(B180&lt;&gt;"",C180&lt;&gt;"",D180&lt;&gt;"",E180&lt;&gt;"",F180&lt;&gt;"",G180&lt;&gt;"",H180&lt;&gt;""),VLOOKUP(G180,通所リハビリテーション費!$A$62:$B$66,2,0),0)</f>
        <v>0</v>
      </c>
      <c r="J180" s="42">
        <f t="shared" ref="J180:J183" si="35">((I180*H180)*0.1*10)/2</f>
        <v>0</v>
      </c>
    </row>
    <row r="181" spans="1:10" ht="24.95" customHeight="1" x14ac:dyDescent="0.4">
      <c r="A181" s="160"/>
      <c r="B181" s="49"/>
      <c r="C181" s="59"/>
      <c r="D181" s="49"/>
      <c r="E181" s="49"/>
      <c r="F181" s="49"/>
      <c r="G181" s="49"/>
      <c r="H181" s="50"/>
      <c r="I181" s="42">
        <f>IF(AND(B181&lt;&gt;"",C181&lt;&gt;"",D181&lt;&gt;"",E181&lt;&gt;"",F181&lt;&gt;"",G181&lt;&gt;"",H181&lt;&gt;""),VLOOKUP(G181,通所リハビリテーション費!$A$62:$B$66,2,0),0)</f>
        <v>0</v>
      </c>
      <c r="J181" s="42">
        <f t="shared" si="35"/>
        <v>0</v>
      </c>
    </row>
    <row r="182" spans="1:10" ht="24.95" customHeight="1" x14ac:dyDescent="0.4">
      <c r="A182" s="160"/>
      <c r="B182" s="49"/>
      <c r="C182" s="59"/>
      <c r="D182" s="49"/>
      <c r="E182" s="49"/>
      <c r="F182" s="49"/>
      <c r="G182" s="49"/>
      <c r="H182" s="50"/>
      <c r="I182" s="42">
        <f>IF(AND(B182&lt;&gt;"",C182&lt;&gt;"",D182&lt;&gt;"",E182&lt;&gt;"",F182&lt;&gt;"",G182&lt;&gt;"",H182&lt;&gt;""),VLOOKUP(G182,通所リハビリテーション費!$A$62:$B$66,2,0),0)</f>
        <v>0</v>
      </c>
      <c r="J182" s="42">
        <f t="shared" si="35"/>
        <v>0</v>
      </c>
    </row>
    <row r="183" spans="1:10" ht="24.95" customHeight="1" x14ac:dyDescent="0.4">
      <c r="A183" s="160"/>
      <c r="B183" s="49"/>
      <c r="C183" s="59"/>
      <c r="D183" s="49"/>
      <c r="E183" s="49"/>
      <c r="F183" s="49"/>
      <c r="G183" s="49"/>
      <c r="H183" s="50"/>
      <c r="I183" s="42">
        <f>IF(AND(B183&lt;&gt;"",C183&lt;&gt;"",D183&lt;&gt;"",E183&lt;&gt;"",F183&lt;&gt;"",G183&lt;&gt;"",H183&lt;&gt;""),VLOOKUP(G183,通所リハビリテーション費!$A$62:$B$66,2,0),0)</f>
        <v>0</v>
      </c>
      <c r="J183" s="42">
        <f t="shared" si="35"/>
        <v>0</v>
      </c>
    </row>
    <row r="184" spans="1:10" ht="24.95" customHeight="1" x14ac:dyDescent="0.4">
      <c r="A184" s="110" t="s">
        <v>38</v>
      </c>
      <c r="B184" s="111"/>
      <c r="C184" s="111"/>
      <c r="D184" s="111"/>
      <c r="E184" s="111"/>
      <c r="F184" s="111"/>
      <c r="G184" s="112"/>
      <c r="H184" s="43">
        <f>SUMIF(H179:H183,"&lt;&gt;#N/A")</f>
        <v>0</v>
      </c>
      <c r="I184" s="43">
        <f t="shared" ref="I184:J184" si="36">SUMIF(I179:I183,"&lt;&gt;#N/A")</f>
        <v>0</v>
      </c>
      <c r="J184" s="43">
        <f t="shared" si="36"/>
        <v>0</v>
      </c>
    </row>
    <row r="186" spans="1:10" ht="24.95" customHeight="1" x14ac:dyDescent="0.4">
      <c r="A186" s="40" t="s">
        <v>45</v>
      </c>
    </row>
    <row r="187" spans="1:10" ht="28.5" x14ac:dyDescent="0.4">
      <c r="A187" s="153" t="s">
        <v>46</v>
      </c>
      <c r="B187" s="153"/>
      <c r="C187" s="46" t="s">
        <v>47</v>
      </c>
      <c r="D187" s="46" t="s">
        <v>50</v>
      </c>
      <c r="E187" s="46" t="s">
        <v>113</v>
      </c>
    </row>
    <row r="188" spans="1:10" ht="24.95" customHeight="1" x14ac:dyDescent="0.4">
      <c r="A188" s="152">
        <f>COUNTA(D21:D30,D35:D39,D45:D54,D59:D63,D69:D78,D83:D87,D93:D102,D107:D111,D117:D126,D131:D135,D141:D150,D155:D159,D165:D174,D179:D183)</f>
        <v>0</v>
      </c>
      <c r="B188" s="152"/>
      <c r="C188" s="47">
        <f>COUNTA(C21:C30,C35:C39,C45:C54,C59:C63,C69:C78,C83:C87,C93:C102,C107:C111,C117:C126,C131:C135,C141:C150,C155:C159,C165:C174,C179:C183)</f>
        <v>0</v>
      </c>
      <c r="D188" s="48">
        <f>SUM(H31,H40,H55,H64,H79,H88,H103,H112,H127,H136,H151,H160,H175,H184)</f>
        <v>0</v>
      </c>
      <c r="E188" s="48">
        <f>SUM(J31,J40,J55,J64,J79,J88,J103,J112,J127,J136,J151,J160,J175,J184)</f>
        <v>0</v>
      </c>
    </row>
    <row r="192" spans="1:10" ht="18" customHeight="1" x14ac:dyDescent="0.4">
      <c r="H192" s="58"/>
      <c r="I192" s="58"/>
      <c r="J192" s="58"/>
    </row>
    <row r="194" ht="42.95" customHeight="1" x14ac:dyDescent="0.4"/>
    <row r="201" ht="18" customHeight="1" x14ac:dyDescent="0.4"/>
    <row r="203" ht="42.95" customHeight="1" x14ac:dyDescent="0.4"/>
    <row r="212" ht="42.95" customHeight="1" x14ac:dyDescent="0.4"/>
    <row r="224" ht="18" customHeight="1" x14ac:dyDescent="0.4"/>
    <row r="226" ht="42.95" customHeight="1" x14ac:dyDescent="0.4"/>
    <row r="233" ht="18" customHeight="1" x14ac:dyDescent="0.4"/>
    <row r="235" ht="42.95" customHeight="1" x14ac:dyDescent="0.4"/>
    <row r="242" ht="18" customHeight="1" x14ac:dyDescent="0.4"/>
    <row r="244" ht="36" customHeight="1" x14ac:dyDescent="0.4"/>
  </sheetData>
  <sheetProtection sheet="1" objects="1" scenarios="1"/>
  <mergeCells count="50">
    <mergeCell ref="H1:J1"/>
    <mergeCell ref="A9:B9"/>
    <mergeCell ref="C9:I9"/>
    <mergeCell ref="A10:B10"/>
    <mergeCell ref="C10:I10"/>
    <mergeCell ref="A4:J4"/>
    <mergeCell ref="A7:B7"/>
    <mergeCell ref="C7:I7"/>
    <mergeCell ref="A8:B8"/>
    <mergeCell ref="C8:I8"/>
    <mergeCell ref="A11:B11"/>
    <mergeCell ref="C11:I11"/>
    <mergeCell ref="A40:G40"/>
    <mergeCell ref="A12:B12"/>
    <mergeCell ref="C12:I12"/>
    <mergeCell ref="A13:B13"/>
    <mergeCell ref="C13:I13"/>
    <mergeCell ref="A14:B14"/>
    <mergeCell ref="C14:I14"/>
    <mergeCell ref="A15:B15"/>
    <mergeCell ref="C15:I15"/>
    <mergeCell ref="A20:A30"/>
    <mergeCell ref="A31:G31"/>
    <mergeCell ref="A34:A39"/>
    <mergeCell ref="A106:A111"/>
    <mergeCell ref="A112:G112"/>
    <mergeCell ref="A140:A150"/>
    <mergeCell ref="A136:G136"/>
    <mergeCell ref="A116:A126"/>
    <mergeCell ref="A127:G127"/>
    <mergeCell ref="A130:A135"/>
    <mergeCell ref="A79:G79"/>
    <mergeCell ref="A82:A87"/>
    <mergeCell ref="A88:G88"/>
    <mergeCell ref="A92:A102"/>
    <mergeCell ref="A103:G103"/>
    <mergeCell ref="A44:A54"/>
    <mergeCell ref="A55:G55"/>
    <mergeCell ref="A58:A63"/>
    <mergeCell ref="A64:G64"/>
    <mergeCell ref="A68:A78"/>
    <mergeCell ref="A178:A183"/>
    <mergeCell ref="A184:G184"/>
    <mergeCell ref="A187:B187"/>
    <mergeCell ref="A188:B188"/>
    <mergeCell ref="A151:G151"/>
    <mergeCell ref="A154:A159"/>
    <mergeCell ref="A160:G160"/>
    <mergeCell ref="A164:A174"/>
    <mergeCell ref="A175:G175"/>
  </mergeCells>
  <phoneticPr fontId="3"/>
  <printOptions horizontalCentered="1"/>
  <pageMargins left="0.70866141732283472" right="0.70866141732283472" top="0.74803149606299213" bottom="0.74803149606299213" header="0.31496062992125984" footer="0.31496062992125984"/>
  <pageSetup paperSize="9" scale="60" orientation="portrait" r:id="rId1"/>
  <rowBreaks count="9" manualBreakCount="9">
    <brk id="40" max="9" man="1"/>
    <brk id="64" max="9" man="1"/>
    <brk id="88" max="9" man="1"/>
    <brk id="112" max="9" man="1"/>
    <brk id="136" max="9" man="1"/>
    <brk id="160" max="9" man="1"/>
    <brk id="184" max="9" man="1"/>
    <brk id="209" max="9" man="1"/>
    <brk id="241"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F5B11ED-0AA5-4AC0-BA44-0C85F4F009E8}">
          <x14:formula1>
            <xm:f>通所リハビリテーション費!$C$2:$C$7</xm:f>
          </x14:formula1>
          <xm:sqref>G165:G174 G21:G30 G45:G54 G69:G78 G93:G102 G117:G126 G141:G150 G59:G63 G83:G87 G107:G111 G131:G135 G155:G159 G179:G183 G35:G39</xm:sqref>
        </x14:dataValidation>
        <x14:dataValidation type="list" allowBlank="1" showInputMessage="1" showErrorMessage="1" xr:uid="{EB05D566-5E32-4F18-9B5E-833CBEE4B687}">
          <x14:formula1>
            <xm:f>対象地域一覧!$A$2:$A$24</xm:f>
          </x14:formula1>
          <xm:sqref>D165:D174 D35:D39 D179:D183 D155:D159 D131:D135 D107:D111 D83:D87 D59:D63 D141:D150 D117:D126 D93:D102 D69:D78 D45:D54 D21:D30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0556E-FD4A-464D-B5A2-8B44EBD54747}">
  <sheetPr>
    <tabColor theme="7" tint="0.59999389629810485"/>
  </sheetPr>
  <dimension ref="A1:U244"/>
  <sheetViews>
    <sheetView view="pageBreakPreview" topLeftCell="A10" zoomScale="85" zoomScaleNormal="100" zoomScaleSheetLayoutView="85" workbookViewId="0">
      <selection activeCell="B21" sqref="B21:H21"/>
    </sheetView>
  </sheetViews>
  <sheetFormatPr defaultColWidth="8.75" defaultRowHeight="24.95" customHeight="1" x14ac:dyDescent="0.4"/>
  <cols>
    <col min="1" max="1" width="6.75" style="32" customWidth="1"/>
    <col min="2" max="2" width="14.625" style="32" bestFit="1" customWidth="1"/>
    <col min="3" max="3" width="14.25" style="32" bestFit="1" customWidth="1"/>
    <col min="4" max="4" width="9.875" style="32" bestFit="1" customWidth="1"/>
    <col min="5" max="6" width="16.375" style="32" bestFit="1" customWidth="1"/>
    <col min="7" max="7" width="11.125" style="32" bestFit="1" customWidth="1"/>
    <col min="8" max="9" width="12.125" style="32" bestFit="1" customWidth="1"/>
    <col min="10" max="10" width="12" style="32" bestFit="1" customWidth="1"/>
    <col min="11" max="16" width="8.75" style="32"/>
    <col min="17" max="18" width="8.75" style="33"/>
    <col min="19" max="19" width="9" style="33" bestFit="1" customWidth="1"/>
    <col min="20" max="16384" width="8.75" style="32"/>
  </cols>
  <sheetData>
    <row r="1" spans="1:19" ht="24.95" customHeight="1" x14ac:dyDescent="0.4">
      <c r="A1" s="32" t="s">
        <v>125</v>
      </c>
      <c r="H1" s="109" t="s">
        <v>25</v>
      </c>
      <c r="I1" s="109"/>
      <c r="J1" s="109"/>
    </row>
    <row r="2" spans="1:19" ht="24.95" customHeight="1" x14ac:dyDescent="0.4">
      <c r="A2" s="34" t="s">
        <v>208</v>
      </c>
      <c r="Q2" s="35"/>
      <c r="R2" s="36" t="s">
        <v>79</v>
      </c>
      <c r="S2" s="36" t="s">
        <v>80</v>
      </c>
    </row>
    <row r="3" spans="1:19" ht="24.95" customHeight="1" x14ac:dyDescent="0.4">
      <c r="Q3" s="35" t="str">
        <f>'(附表2)実施状況報告（５月）'!Q3</f>
        <v>広面</v>
      </c>
      <c r="R3" s="35">
        <f t="shared" ref="R3:R45" si="0">COUNTIF($D$21:$D$30,Q3)+COUNTIF($D$35:$D$39,Q3)+COUNTIF($D$45:$D$54,Q3)+COUNTIF($D$59:$D$63,Q3)+COUNTIF($D$69:$D$78,Q3)+COUNTIF($D$83:$D$87,Q3)+COUNTIF($D$93:$D$102,Q3)+COUNTIF($D$107:$D$111,Q3)+COUNTIF($D$117:$D$126,Q3)+COUNTIF($D$131:$D$135,Q3)+COUNTIF($D$141:$D$150,Q3)+COUNTIF($D$155:$D$159,Q3)+COUNTIF($D$165:$D$174,Q3)+COUNTIF($D$179:$D$183,Q3)</f>
        <v>0</v>
      </c>
      <c r="S3" s="35">
        <f t="shared" ref="S3:S45" si="1">SUMIF($D$21:$D$30,Q3,$H$21:$H$30)+SUMIF($D$35:$D$39,Q3,$H$35:$H$39)+SUMIF($D$45:$D$54,Q3,$H$45:$H$54)+SUMIF($D$59:$D$63,Q3,$H$59:$H$63)+SUMIF($D$69:$D$78,Q3,$H$69:$H$78)+SUMIF($D$83:$D$87,Q3,$H$83:$H$87)+SUMIF($D$93:$D$102,Q3,$H$93:$H$102)+SUMIF($D$107:$D$111,Q3,$H$107:$H$111)+SUMIF($D$117:$D$126,Q3,$H$117:$H$126)+SUMIF($D$131:$D$135,Q3,$H$131:$H$135)+SUMIF($D$141:$D$150,Q3,$H$141:$H$150)+SUMIF($D$155:$D$159,Q3,$H$155:$H$159)+SUMIF($D$165:$D$174,Q3,$H$165:$H$174)+SUMIF($D$179:$D$183,Q3,$H$179:$H$183)</f>
        <v>0</v>
      </c>
    </row>
    <row r="4" spans="1:19" ht="24.95" customHeight="1" x14ac:dyDescent="0.4">
      <c r="A4" s="168" t="s">
        <v>153</v>
      </c>
      <c r="B4" s="168"/>
      <c r="C4" s="168"/>
      <c r="D4" s="168"/>
      <c r="E4" s="168"/>
      <c r="F4" s="168"/>
      <c r="G4" s="168"/>
      <c r="H4" s="168"/>
      <c r="I4" s="168"/>
      <c r="J4" s="168"/>
      <c r="Q4" s="35" t="str">
        <f>'(附表2)実施状況報告（５月）'!Q4</f>
        <v>上加茂</v>
      </c>
      <c r="R4" s="35">
        <f t="shared" si="0"/>
        <v>0</v>
      </c>
      <c r="S4" s="35">
        <f t="shared" si="1"/>
        <v>0</v>
      </c>
    </row>
    <row r="5" spans="1:19" ht="24.95" customHeight="1" x14ac:dyDescent="0.4">
      <c r="Q5" s="35" t="str">
        <f>'(附表2)実施状況報告（５月）'!Q5</f>
        <v>下加茂</v>
      </c>
      <c r="R5" s="35">
        <f t="shared" si="0"/>
        <v>0</v>
      </c>
      <c r="S5" s="35">
        <f t="shared" si="1"/>
        <v>0</v>
      </c>
    </row>
    <row r="6" spans="1:19" ht="24.95" customHeight="1" x14ac:dyDescent="0.4">
      <c r="A6" s="52" t="s">
        <v>26</v>
      </c>
      <c r="Q6" s="35" t="str">
        <f>'(附表2)実施状況報告（５月）'!Q6</f>
        <v>美原</v>
      </c>
      <c r="R6" s="35">
        <f t="shared" si="0"/>
        <v>0</v>
      </c>
      <c r="S6" s="35">
        <f t="shared" si="1"/>
        <v>0</v>
      </c>
    </row>
    <row r="7" spans="1:19" ht="24.95" customHeight="1" x14ac:dyDescent="0.4">
      <c r="A7" s="64" t="s">
        <v>81</v>
      </c>
      <c r="B7" s="64"/>
      <c r="C7" s="77" t="str">
        <f>IF(基本情報入力シート!V8="","",基本情報入力シート!V8)</f>
        <v/>
      </c>
      <c r="D7" s="78"/>
      <c r="E7" s="78"/>
      <c r="F7" s="78"/>
      <c r="G7" s="78"/>
      <c r="H7" s="78"/>
      <c r="I7" s="79"/>
      <c r="Q7" s="35" t="str">
        <f>'(附表2)実施状況報告（５月）'!Q7</f>
        <v>加茂市場</v>
      </c>
      <c r="R7" s="35">
        <f t="shared" si="0"/>
        <v>0</v>
      </c>
      <c r="S7" s="35">
        <f t="shared" si="1"/>
        <v>0</v>
      </c>
    </row>
    <row r="8" spans="1:19" ht="24.95" customHeight="1" x14ac:dyDescent="0.4">
      <c r="A8" s="64" t="s">
        <v>19</v>
      </c>
      <c r="B8" s="64"/>
      <c r="C8" s="77" t="str">
        <f>IF(基本情報入力シート!V19="","",基本情報入力シート!V19)</f>
        <v/>
      </c>
      <c r="D8" s="78"/>
      <c r="E8" s="78"/>
      <c r="F8" s="78"/>
      <c r="G8" s="78"/>
      <c r="H8" s="78"/>
      <c r="I8" s="79"/>
      <c r="Q8" s="35" t="str">
        <f>'(附表2)実施状況報告（５月）'!Q8</f>
        <v>高谷</v>
      </c>
      <c r="R8" s="35">
        <f t="shared" si="0"/>
        <v>0</v>
      </c>
      <c r="S8" s="35">
        <f t="shared" si="1"/>
        <v>0</v>
      </c>
    </row>
    <row r="9" spans="1:19" ht="24.95" customHeight="1" x14ac:dyDescent="0.4">
      <c r="A9" s="64" t="s">
        <v>20</v>
      </c>
      <c r="B9" s="64"/>
      <c r="C9" s="77" t="str">
        <f>IF(基本情報入力シート!V20="","",基本情報入力シート!V20)</f>
        <v/>
      </c>
      <c r="D9" s="78"/>
      <c r="E9" s="78"/>
      <c r="F9" s="78"/>
      <c r="G9" s="78"/>
      <c r="H9" s="78"/>
      <c r="I9" s="79"/>
      <c r="Q9" s="35" t="str">
        <f>'(附表2)実施状況報告（５月）'!Q9</f>
        <v>平岡</v>
      </c>
      <c r="R9" s="35">
        <f t="shared" si="0"/>
        <v>0</v>
      </c>
      <c r="S9" s="35">
        <f t="shared" si="1"/>
        <v>0</v>
      </c>
    </row>
    <row r="10" spans="1:19" ht="24.95" customHeight="1" x14ac:dyDescent="0.4">
      <c r="A10" s="64" t="s">
        <v>21</v>
      </c>
      <c r="B10" s="64"/>
      <c r="C10" s="77" t="str">
        <f>IF(基本情報入力シート!V21="","",基本情報入力シート!V21)</f>
        <v>通所リハビリテーション</v>
      </c>
      <c r="D10" s="78"/>
      <c r="E10" s="78"/>
      <c r="F10" s="78"/>
      <c r="G10" s="78"/>
      <c r="H10" s="78"/>
      <c r="I10" s="79"/>
      <c r="Q10" s="35" t="str">
        <f>'(附表2)実施状況報告（５月）'!Q10</f>
        <v>上野</v>
      </c>
      <c r="R10" s="35">
        <f t="shared" si="0"/>
        <v>0</v>
      </c>
      <c r="S10" s="35">
        <f t="shared" si="1"/>
        <v>0</v>
      </c>
    </row>
    <row r="11" spans="1:19" ht="24.95" customHeight="1" x14ac:dyDescent="0.4">
      <c r="A11" s="64" t="s">
        <v>108</v>
      </c>
      <c r="B11" s="64"/>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Q11" s="35" t="str">
        <f>'(附表2)実施状況報告（５月）'!Q11</f>
        <v>竹部</v>
      </c>
      <c r="R11" s="35">
        <f t="shared" si="0"/>
        <v>0</v>
      </c>
      <c r="S11" s="35">
        <f t="shared" si="1"/>
        <v>0</v>
      </c>
    </row>
    <row r="12" spans="1:19" ht="24.75" customHeight="1" x14ac:dyDescent="0.4">
      <c r="A12" s="64" t="s">
        <v>27</v>
      </c>
      <c r="B12" s="64"/>
      <c r="C12" s="77" t="s">
        <v>28</v>
      </c>
      <c r="D12" s="78"/>
      <c r="E12" s="78"/>
      <c r="F12" s="78"/>
      <c r="G12" s="78"/>
      <c r="H12" s="78"/>
      <c r="I12" s="79"/>
      <c r="Q12" s="35" t="str">
        <f>'(附表2)実施状況報告（５月）'!Q12</f>
        <v>上田東</v>
      </c>
      <c r="R12" s="35">
        <f t="shared" si="0"/>
        <v>0</v>
      </c>
      <c r="S12" s="35">
        <f t="shared" si="1"/>
        <v>0</v>
      </c>
    </row>
    <row r="13" spans="1:19" ht="36" customHeight="1" x14ac:dyDescent="0.4">
      <c r="A13" s="114"/>
      <c r="B13" s="114"/>
      <c r="C13" s="114"/>
      <c r="D13" s="114"/>
      <c r="E13" s="114"/>
      <c r="F13" s="114"/>
      <c r="G13" s="114"/>
      <c r="H13" s="114"/>
      <c r="I13" s="114"/>
      <c r="J13" s="63"/>
      <c r="Q13" s="35" t="str">
        <f>'(附表2)実施状況報告（５月）'!Q13</f>
        <v>細田</v>
      </c>
      <c r="R13" s="35">
        <f t="shared" si="0"/>
        <v>0</v>
      </c>
      <c r="S13" s="35">
        <f t="shared" si="1"/>
        <v>0</v>
      </c>
    </row>
    <row r="14" spans="1:19" ht="36" customHeight="1" x14ac:dyDescent="0.4">
      <c r="A14" s="164"/>
      <c r="B14" s="164"/>
      <c r="C14" s="115"/>
      <c r="D14" s="115"/>
      <c r="E14" s="115"/>
      <c r="F14" s="115"/>
      <c r="G14" s="115"/>
      <c r="H14" s="115"/>
      <c r="I14" s="115"/>
      <c r="J14" s="63"/>
      <c r="Q14" s="35" t="str">
        <f>'(附表2)実施状況報告（５月）'!Q14</f>
        <v>三納谷</v>
      </c>
      <c r="R14" s="35">
        <f t="shared" si="0"/>
        <v>0</v>
      </c>
      <c r="S14" s="35">
        <f t="shared" si="1"/>
        <v>0</v>
      </c>
    </row>
    <row r="15" spans="1:19" ht="36" customHeight="1" x14ac:dyDescent="0.4">
      <c r="A15" s="164"/>
      <c r="B15" s="164"/>
      <c r="C15" s="115"/>
      <c r="D15" s="115"/>
      <c r="E15" s="115"/>
      <c r="F15" s="115"/>
      <c r="G15" s="115"/>
      <c r="H15" s="115"/>
      <c r="I15" s="115"/>
      <c r="J15" s="63"/>
      <c r="Q15" s="35" t="str">
        <f>'(附表2)実施状況報告（５月）'!Q15</f>
        <v>上田西</v>
      </c>
      <c r="R15" s="35">
        <f t="shared" si="0"/>
        <v>0</v>
      </c>
      <c r="S15" s="35">
        <f t="shared" si="1"/>
        <v>0</v>
      </c>
    </row>
    <row r="16" spans="1:19" ht="18" customHeight="1" x14ac:dyDescent="0.4">
      <c r="Q16" s="35" t="str">
        <f>'(附表2)実施状況報告（５月）'!Q16</f>
        <v>円城</v>
      </c>
      <c r="R16" s="35">
        <f t="shared" si="0"/>
        <v>0</v>
      </c>
      <c r="S16" s="35">
        <f t="shared" si="1"/>
        <v>0</v>
      </c>
    </row>
    <row r="17" spans="1:19" ht="24.95" customHeight="1" x14ac:dyDescent="0.4">
      <c r="A17" s="40" t="s">
        <v>89</v>
      </c>
      <c r="Q17" s="35" t="str">
        <f>'(附表2)実施状況報告（５月）'!Q17</f>
        <v>案田</v>
      </c>
      <c r="R17" s="35">
        <f t="shared" si="0"/>
        <v>0</v>
      </c>
      <c r="S17" s="35">
        <f t="shared" si="1"/>
        <v>0</v>
      </c>
    </row>
    <row r="18" spans="1:19" ht="24.95" customHeight="1" x14ac:dyDescent="0.4">
      <c r="A18" s="40" t="s">
        <v>60</v>
      </c>
      <c r="Q18" s="35" t="str">
        <f>'(附表2)実施状況報告（５月）'!Q18</f>
        <v>高富</v>
      </c>
      <c r="R18" s="35">
        <f t="shared" si="0"/>
        <v>0</v>
      </c>
      <c r="S18" s="35">
        <f t="shared" si="1"/>
        <v>0</v>
      </c>
    </row>
    <row r="19" spans="1:19" ht="24.95" customHeight="1" x14ac:dyDescent="0.4">
      <c r="A19" s="53" t="s">
        <v>90</v>
      </c>
      <c r="Q19" s="35" t="str">
        <f>'(附表2)実施状況報告（５月）'!Q19</f>
        <v>神瀬</v>
      </c>
      <c r="R19" s="35">
        <f t="shared" si="0"/>
        <v>0</v>
      </c>
      <c r="S19" s="35">
        <f t="shared" si="1"/>
        <v>0</v>
      </c>
    </row>
    <row r="20" spans="1:19" ht="42.95" customHeight="1" x14ac:dyDescent="0.4">
      <c r="A20" s="165" t="s">
        <v>126</v>
      </c>
      <c r="B20" s="28" t="s">
        <v>49</v>
      </c>
      <c r="C20" s="28" t="s">
        <v>51</v>
      </c>
      <c r="D20" s="28" t="s">
        <v>32</v>
      </c>
      <c r="E20" s="41" t="s">
        <v>162</v>
      </c>
      <c r="F20" s="41" t="s">
        <v>163</v>
      </c>
      <c r="G20" s="28" t="s">
        <v>33</v>
      </c>
      <c r="H20" s="41" t="s">
        <v>50</v>
      </c>
      <c r="I20" s="41" t="s">
        <v>35</v>
      </c>
      <c r="J20" s="41" t="s">
        <v>113</v>
      </c>
      <c r="Q20" s="35" t="str">
        <f>'(附表2)実施状況報告（５月）'!Q20</f>
        <v>小森</v>
      </c>
      <c r="R20" s="35">
        <f t="shared" si="0"/>
        <v>0</v>
      </c>
      <c r="S20" s="35">
        <f t="shared" si="1"/>
        <v>0</v>
      </c>
    </row>
    <row r="21" spans="1:19" ht="24.95" customHeight="1" x14ac:dyDescent="0.4">
      <c r="A21" s="166"/>
      <c r="B21" s="49"/>
      <c r="C21" s="59"/>
      <c r="D21" s="49"/>
      <c r="E21" s="49"/>
      <c r="F21" s="49"/>
      <c r="G21" s="49"/>
      <c r="H21" s="50"/>
      <c r="I21" s="42">
        <f>IF(AND(B21&lt;&gt;"",C21&lt;&gt;"",D21&lt;&gt;"",E21&lt;&gt;"",F21&lt;&gt;"",G21&lt;&gt;"",H21&lt;&gt;""),VLOOKUP(G21,通所リハビリテーション費!$A$20:$B$24,2,0),0)</f>
        <v>0</v>
      </c>
      <c r="J21" s="42">
        <f>(I21*H21)*0.1*10</f>
        <v>0</v>
      </c>
      <c r="Q21" s="35" t="str">
        <f>'(附表2)実施状況報告（５月）'!Q21</f>
        <v>尾原</v>
      </c>
      <c r="R21" s="35">
        <f t="shared" si="0"/>
        <v>0</v>
      </c>
      <c r="S21" s="35">
        <f t="shared" si="1"/>
        <v>0</v>
      </c>
    </row>
    <row r="22" spans="1:19" ht="24.95" customHeight="1" x14ac:dyDescent="0.4">
      <c r="A22" s="166"/>
      <c r="B22" s="49"/>
      <c r="C22" s="59"/>
      <c r="D22" s="49"/>
      <c r="E22" s="49"/>
      <c r="F22" s="49"/>
      <c r="G22" s="49"/>
      <c r="H22" s="50"/>
      <c r="I22" s="42">
        <f>IF(AND(B22&lt;&gt;"",C22&lt;&gt;"",D22&lt;&gt;"",E22&lt;&gt;"",F22&lt;&gt;"",G22&lt;&gt;"",H22&lt;&gt;""),VLOOKUP(G22,通所リハビリテーション費!$A$20:$B$24,2,0),0)</f>
        <v>0</v>
      </c>
      <c r="J22" s="42">
        <f t="shared" ref="J22:J25" si="2">(I22*H22)*0.1*10</f>
        <v>0</v>
      </c>
      <c r="Q22" s="35" t="str">
        <f>'(附表2)実施状況報告（５月）'!Q22</f>
        <v>笹目</v>
      </c>
      <c r="R22" s="35">
        <f t="shared" si="0"/>
        <v>0</v>
      </c>
      <c r="S22" s="35">
        <f t="shared" si="1"/>
        <v>0</v>
      </c>
    </row>
    <row r="23" spans="1:19" ht="24.95" customHeight="1" x14ac:dyDescent="0.4">
      <c r="A23" s="166"/>
      <c r="B23" s="49"/>
      <c r="C23" s="59"/>
      <c r="D23" s="49"/>
      <c r="E23" s="49"/>
      <c r="F23" s="49"/>
      <c r="G23" s="49"/>
      <c r="H23" s="50"/>
      <c r="I23" s="42">
        <f>IF(AND(B23&lt;&gt;"",C23&lt;&gt;"",D23&lt;&gt;"",E23&lt;&gt;"",F23&lt;&gt;"",G23&lt;&gt;"",H23&lt;&gt;""),VLOOKUP(G23,通所リハビリテーション費!$A$20:$B$24,2,0),0)</f>
        <v>0</v>
      </c>
      <c r="J23" s="42">
        <f t="shared" si="2"/>
        <v>0</v>
      </c>
      <c r="Q23" s="35" t="str">
        <f>'(附表2)実施状況報告（５月）'!Q23</f>
        <v>福沢</v>
      </c>
      <c r="R23" s="35">
        <f t="shared" si="0"/>
        <v>0</v>
      </c>
      <c r="S23" s="35">
        <f t="shared" si="1"/>
        <v>0</v>
      </c>
    </row>
    <row r="24" spans="1:19" ht="24.95" customHeight="1" x14ac:dyDescent="0.4">
      <c r="A24" s="166"/>
      <c r="B24" s="49"/>
      <c r="C24" s="59"/>
      <c r="D24" s="49"/>
      <c r="E24" s="49"/>
      <c r="F24" s="49"/>
      <c r="G24" s="49"/>
      <c r="H24" s="50"/>
      <c r="I24" s="42">
        <f>IF(AND(B24&lt;&gt;"",C24&lt;&gt;"",D24&lt;&gt;"",E24&lt;&gt;"",F24&lt;&gt;"",G24&lt;&gt;"",H24&lt;&gt;""),VLOOKUP(G24,通所リハビリテーション費!$A$20:$B$24,2,0),0)</f>
        <v>0</v>
      </c>
      <c r="J24" s="42">
        <f t="shared" si="2"/>
        <v>0</v>
      </c>
      <c r="Q24" s="35" t="str">
        <f>'(附表2)実施状況報告（５月）'!Q24</f>
        <v>溝部</v>
      </c>
      <c r="R24" s="35">
        <f t="shared" si="0"/>
        <v>0</v>
      </c>
      <c r="S24" s="35">
        <f t="shared" si="1"/>
        <v>0</v>
      </c>
    </row>
    <row r="25" spans="1:19" ht="24.95" customHeight="1" x14ac:dyDescent="0.4">
      <c r="A25" s="166"/>
      <c r="B25" s="49"/>
      <c r="C25" s="59"/>
      <c r="D25" s="49"/>
      <c r="E25" s="49"/>
      <c r="F25" s="49"/>
      <c r="G25" s="49"/>
      <c r="H25" s="50"/>
      <c r="I25" s="42">
        <f>IF(AND(B25&lt;&gt;"",C25&lt;&gt;"",D25&lt;&gt;"",E25&lt;&gt;"",F25&lt;&gt;"",G25&lt;&gt;"",H25&lt;&gt;""),VLOOKUP(G25,通所リハビリテーション費!$A$20:$B$24,2,0),0)</f>
        <v>0</v>
      </c>
      <c r="J25" s="42">
        <f t="shared" si="2"/>
        <v>0</v>
      </c>
      <c r="Q25" s="35"/>
      <c r="R25" s="35">
        <f t="shared" si="0"/>
        <v>0</v>
      </c>
      <c r="S25" s="35">
        <f t="shared" si="1"/>
        <v>0</v>
      </c>
    </row>
    <row r="26" spans="1:19" ht="24.95" customHeight="1" x14ac:dyDescent="0.4">
      <c r="A26" s="166"/>
      <c r="B26" s="49"/>
      <c r="C26" s="49"/>
      <c r="D26" s="49"/>
      <c r="E26" s="49"/>
      <c r="F26" s="49"/>
      <c r="G26" s="49"/>
      <c r="H26" s="50"/>
      <c r="I26" s="42">
        <f>IF(AND(B26&lt;&gt;"",C26&lt;&gt;"",D26&lt;&gt;"",E26&lt;&gt;"",F26&lt;&gt;"",G26&lt;&gt;"",H26&lt;&gt;""),VLOOKUP(G26,通所リハビリテーション費!$A$20:$B$24,2,0),0)</f>
        <v>0</v>
      </c>
      <c r="J26" s="42">
        <f>(I26*H26)*0.1*10</f>
        <v>0</v>
      </c>
      <c r="Q26" s="35"/>
      <c r="R26" s="35">
        <f t="shared" si="0"/>
        <v>0</v>
      </c>
      <c r="S26" s="35">
        <f t="shared" si="1"/>
        <v>0</v>
      </c>
    </row>
    <row r="27" spans="1:19" ht="24.95" customHeight="1" x14ac:dyDescent="0.4">
      <c r="A27" s="166"/>
      <c r="B27" s="49"/>
      <c r="C27" s="49"/>
      <c r="D27" s="49"/>
      <c r="E27" s="49"/>
      <c r="F27" s="49"/>
      <c r="G27" s="49"/>
      <c r="H27" s="50"/>
      <c r="I27" s="42">
        <f>IF(AND(B27&lt;&gt;"",C27&lt;&gt;"",D27&lt;&gt;"",E27&lt;&gt;"",F27&lt;&gt;"",G27&lt;&gt;"",H27&lt;&gt;""),VLOOKUP(G27,通所リハビリテーション費!$A$20:$B$24,2,0),0)</f>
        <v>0</v>
      </c>
      <c r="J27" s="42">
        <f t="shared" ref="J27:J30" si="3">(I27*H27)*0.1*10</f>
        <v>0</v>
      </c>
      <c r="Q27" s="35"/>
      <c r="R27" s="35">
        <f t="shared" si="0"/>
        <v>0</v>
      </c>
      <c r="S27" s="35">
        <f t="shared" si="1"/>
        <v>0</v>
      </c>
    </row>
    <row r="28" spans="1:19" ht="24.95" customHeight="1" x14ac:dyDescent="0.4">
      <c r="A28" s="166"/>
      <c r="B28" s="49"/>
      <c r="C28" s="49"/>
      <c r="D28" s="49"/>
      <c r="E28" s="49"/>
      <c r="F28" s="49"/>
      <c r="G28" s="49"/>
      <c r="H28" s="50"/>
      <c r="I28" s="42">
        <f>IF(AND(B28&lt;&gt;"",C28&lt;&gt;"",D28&lt;&gt;"",E28&lt;&gt;"",F28&lt;&gt;"",G28&lt;&gt;"",H28&lt;&gt;""),VLOOKUP(G28,通所リハビリテーション費!$A$20:$B$24,2,0),0)</f>
        <v>0</v>
      </c>
      <c r="J28" s="42">
        <f t="shared" si="3"/>
        <v>0</v>
      </c>
      <c r="Q28" s="35"/>
      <c r="R28" s="35">
        <f t="shared" si="0"/>
        <v>0</v>
      </c>
      <c r="S28" s="35">
        <f t="shared" si="1"/>
        <v>0</v>
      </c>
    </row>
    <row r="29" spans="1:19" ht="24.95" customHeight="1" x14ac:dyDescent="0.4">
      <c r="A29" s="166"/>
      <c r="B29" s="49"/>
      <c r="C29" s="49"/>
      <c r="D29" s="49"/>
      <c r="E29" s="49"/>
      <c r="F29" s="49"/>
      <c r="G29" s="49"/>
      <c r="H29" s="50"/>
      <c r="I29" s="42">
        <f>IF(AND(B29&lt;&gt;"",C29&lt;&gt;"",D29&lt;&gt;"",E29&lt;&gt;"",F29&lt;&gt;"",G29&lt;&gt;"",H29&lt;&gt;""),VLOOKUP(G29,通所リハビリテーション費!$A$20:$B$24,2,0),0)</f>
        <v>0</v>
      </c>
      <c r="J29" s="42">
        <f t="shared" si="3"/>
        <v>0</v>
      </c>
      <c r="Q29" s="35"/>
      <c r="R29" s="35">
        <f t="shared" si="0"/>
        <v>0</v>
      </c>
      <c r="S29" s="35">
        <f t="shared" si="1"/>
        <v>0</v>
      </c>
    </row>
    <row r="30" spans="1:19" ht="24.95" customHeight="1" x14ac:dyDescent="0.4">
      <c r="A30" s="167"/>
      <c r="B30" s="49"/>
      <c r="C30" s="49"/>
      <c r="D30" s="49"/>
      <c r="E30" s="49"/>
      <c r="F30" s="49"/>
      <c r="G30" s="49"/>
      <c r="H30" s="50"/>
      <c r="I30" s="42">
        <f>IF(AND(B30&lt;&gt;"",C30&lt;&gt;"",D30&lt;&gt;"",E30&lt;&gt;"",F30&lt;&gt;"",G30&lt;&gt;"",H30&lt;&gt;""),VLOOKUP(G30,通所リハビリテーション費!$A$20:$B$24,2,0),0)</f>
        <v>0</v>
      </c>
      <c r="J30" s="42">
        <f t="shared" si="3"/>
        <v>0</v>
      </c>
      <c r="Q30" s="35"/>
      <c r="R30" s="35">
        <f t="shared" si="0"/>
        <v>0</v>
      </c>
      <c r="S30" s="35">
        <f t="shared" si="1"/>
        <v>0</v>
      </c>
    </row>
    <row r="31" spans="1:19" ht="24.95" customHeight="1" x14ac:dyDescent="0.4">
      <c r="A31" s="110" t="s">
        <v>38</v>
      </c>
      <c r="B31" s="111"/>
      <c r="C31" s="111"/>
      <c r="D31" s="111"/>
      <c r="E31" s="111"/>
      <c r="F31" s="111"/>
      <c r="G31" s="112"/>
      <c r="H31" s="43">
        <f>SUMIF(H21:H30,"&lt;&gt;#N/A")</f>
        <v>0</v>
      </c>
      <c r="I31" s="43">
        <f t="shared" ref="I31:J31" si="4">SUMIF(I21:I30,"&lt;&gt;#N/A")</f>
        <v>0</v>
      </c>
      <c r="J31" s="43">
        <f t="shared" si="4"/>
        <v>0</v>
      </c>
      <c r="Q31" s="35"/>
      <c r="R31" s="35">
        <f t="shared" si="0"/>
        <v>0</v>
      </c>
      <c r="S31" s="35">
        <f t="shared" si="1"/>
        <v>0</v>
      </c>
    </row>
    <row r="32" spans="1:19" ht="24.95" customHeight="1" x14ac:dyDescent="0.4">
      <c r="A32" s="54"/>
      <c r="B32" s="54"/>
      <c r="C32" s="54"/>
      <c r="D32" s="54"/>
      <c r="E32" s="54"/>
      <c r="F32" s="54"/>
      <c r="G32" s="55"/>
      <c r="H32" s="55"/>
      <c r="I32" s="55"/>
      <c r="Q32" s="35"/>
      <c r="R32" s="35">
        <f t="shared" si="0"/>
        <v>0</v>
      </c>
      <c r="S32" s="35">
        <f t="shared" si="1"/>
        <v>0</v>
      </c>
    </row>
    <row r="33" spans="1:19" ht="24.95" customHeight="1" x14ac:dyDescent="0.4">
      <c r="A33" s="56" t="s">
        <v>91</v>
      </c>
      <c r="B33" s="54"/>
      <c r="C33" s="54"/>
      <c r="D33" s="54"/>
      <c r="E33" s="54"/>
      <c r="F33" s="54"/>
      <c r="G33" s="55"/>
      <c r="H33" s="55"/>
      <c r="I33" s="55"/>
      <c r="Q33" s="35"/>
      <c r="R33" s="35">
        <f t="shared" si="0"/>
        <v>0</v>
      </c>
      <c r="S33" s="35">
        <f t="shared" si="1"/>
        <v>0</v>
      </c>
    </row>
    <row r="34" spans="1:19" ht="42.95" customHeight="1" x14ac:dyDescent="0.4">
      <c r="A34" s="160" t="s">
        <v>126</v>
      </c>
      <c r="B34" s="28" t="s">
        <v>49</v>
      </c>
      <c r="C34" s="28" t="s">
        <v>51</v>
      </c>
      <c r="D34" s="28" t="s">
        <v>32</v>
      </c>
      <c r="E34" s="41" t="s">
        <v>162</v>
      </c>
      <c r="F34" s="41" t="s">
        <v>163</v>
      </c>
      <c r="G34" s="28" t="s">
        <v>33</v>
      </c>
      <c r="H34" s="41" t="s">
        <v>133</v>
      </c>
      <c r="I34" s="41" t="s">
        <v>35</v>
      </c>
      <c r="J34" s="41" t="s">
        <v>113</v>
      </c>
      <c r="Q34" s="35"/>
      <c r="R34" s="35">
        <f t="shared" si="0"/>
        <v>0</v>
      </c>
      <c r="S34" s="35">
        <f t="shared" si="1"/>
        <v>0</v>
      </c>
    </row>
    <row r="35" spans="1:19" ht="24.95" customHeight="1" x14ac:dyDescent="0.4">
      <c r="A35" s="160"/>
      <c r="B35" s="49"/>
      <c r="C35" s="59"/>
      <c r="D35" s="49"/>
      <c r="E35" s="49"/>
      <c r="F35" s="49"/>
      <c r="G35" s="49"/>
      <c r="H35" s="50"/>
      <c r="I35" s="42">
        <f>IF(AND(B35&lt;&gt;"",C35&lt;&gt;"",D35&lt;&gt;"",E35&lt;&gt;"",F35&lt;&gt;"",G35&lt;&gt;"",H35&lt;&gt;""),VLOOKUP(G35,通所リハビリテーション費!$A$20:$B$24,2,0),0)</f>
        <v>0</v>
      </c>
      <c r="J35" s="42">
        <f>((I35*H35)*0.1*10)/2</f>
        <v>0</v>
      </c>
      <c r="Q35" s="35"/>
      <c r="R35" s="35">
        <f t="shared" si="0"/>
        <v>0</v>
      </c>
      <c r="S35" s="35">
        <f t="shared" si="1"/>
        <v>0</v>
      </c>
    </row>
    <row r="36" spans="1:19" ht="24.95" customHeight="1" x14ac:dyDescent="0.4">
      <c r="A36" s="160"/>
      <c r="B36" s="49"/>
      <c r="C36" s="59"/>
      <c r="D36" s="49"/>
      <c r="E36" s="49"/>
      <c r="F36" s="49"/>
      <c r="G36" s="49"/>
      <c r="H36" s="50"/>
      <c r="I36" s="42">
        <f>IF(AND(B36&lt;&gt;"",C36&lt;&gt;"",D36&lt;&gt;"",E36&lt;&gt;"",F36&lt;&gt;"",G36&lt;&gt;"",H36&lt;&gt;""),VLOOKUP(G36,通所リハビリテーション費!$A$20:$B$24,2,0),0)</f>
        <v>0</v>
      </c>
      <c r="J36" s="42">
        <f t="shared" ref="J36:J39" si="5">((I36*H36)*0.1*10)/2</f>
        <v>0</v>
      </c>
      <c r="Q36" s="35"/>
      <c r="R36" s="35">
        <f t="shared" si="0"/>
        <v>0</v>
      </c>
      <c r="S36" s="35">
        <f t="shared" si="1"/>
        <v>0</v>
      </c>
    </row>
    <row r="37" spans="1:19" ht="24.95" customHeight="1" x14ac:dyDescent="0.4">
      <c r="A37" s="160"/>
      <c r="B37" s="49"/>
      <c r="C37" s="59"/>
      <c r="D37" s="49"/>
      <c r="E37" s="49"/>
      <c r="F37" s="49"/>
      <c r="G37" s="49"/>
      <c r="H37" s="50"/>
      <c r="I37" s="42">
        <f>IF(AND(B37&lt;&gt;"",C37&lt;&gt;"",D37&lt;&gt;"",E37&lt;&gt;"",F37&lt;&gt;"",G37&lt;&gt;"",H37&lt;&gt;""),VLOOKUP(G37,通所リハビリテーション費!$A$20:$B$24,2,0),0)</f>
        <v>0</v>
      </c>
      <c r="J37" s="42">
        <f t="shared" si="5"/>
        <v>0</v>
      </c>
      <c r="Q37" s="35"/>
      <c r="R37" s="35">
        <f t="shared" si="0"/>
        <v>0</v>
      </c>
      <c r="S37" s="35">
        <f t="shared" si="1"/>
        <v>0</v>
      </c>
    </row>
    <row r="38" spans="1:19" ht="24.95" customHeight="1" x14ac:dyDescent="0.4">
      <c r="A38" s="160"/>
      <c r="B38" s="49"/>
      <c r="C38" s="59"/>
      <c r="D38" s="49"/>
      <c r="E38" s="49"/>
      <c r="F38" s="49"/>
      <c r="G38" s="49"/>
      <c r="H38" s="50"/>
      <c r="I38" s="42">
        <f>IF(AND(B38&lt;&gt;"",C38&lt;&gt;"",D38&lt;&gt;"",E38&lt;&gt;"",F38&lt;&gt;"",G38&lt;&gt;"",H38&lt;&gt;""),VLOOKUP(G38,通所リハビリテーション費!$A$20:$B$24,2,0),0)</f>
        <v>0</v>
      </c>
      <c r="J38" s="42">
        <f t="shared" si="5"/>
        <v>0</v>
      </c>
      <c r="Q38" s="35"/>
      <c r="R38" s="35">
        <f t="shared" si="0"/>
        <v>0</v>
      </c>
      <c r="S38" s="35">
        <f t="shared" si="1"/>
        <v>0</v>
      </c>
    </row>
    <row r="39" spans="1:19" ht="24.95" customHeight="1" x14ac:dyDescent="0.4">
      <c r="A39" s="160"/>
      <c r="B39" s="49"/>
      <c r="C39" s="59"/>
      <c r="D39" s="49"/>
      <c r="E39" s="49"/>
      <c r="F39" s="49"/>
      <c r="G39" s="49"/>
      <c r="H39" s="50"/>
      <c r="I39" s="42">
        <f>IF(AND(B39&lt;&gt;"",C39&lt;&gt;"",D39&lt;&gt;"",E39&lt;&gt;"",F39&lt;&gt;"",G39&lt;&gt;"",H39&lt;&gt;""),VLOOKUP(G39,通所リハビリテーション費!$A$20:$B$24,2,0),0)</f>
        <v>0</v>
      </c>
      <c r="J39" s="42">
        <f t="shared" si="5"/>
        <v>0</v>
      </c>
      <c r="Q39" s="35"/>
      <c r="R39" s="35">
        <f t="shared" si="0"/>
        <v>0</v>
      </c>
      <c r="S39" s="35">
        <f t="shared" si="1"/>
        <v>0</v>
      </c>
    </row>
    <row r="40" spans="1:19" ht="24.95" customHeight="1" x14ac:dyDescent="0.4">
      <c r="A40" s="154" t="s">
        <v>38</v>
      </c>
      <c r="B40" s="155"/>
      <c r="C40" s="155"/>
      <c r="D40" s="155"/>
      <c r="E40" s="155"/>
      <c r="F40" s="155"/>
      <c r="G40" s="156"/>
      <c r="H40" s="57">
        <f>SUMIF(H35:H39,"&lt;&gt;#N/A")</f>
        <v>0</v>
      </c>
      <c r="I40" s="57">
        <f t="shared" ref="I40:J40" si="6">SUMIF(I35:I39,"&lt;&gt;#N/A")</f>
        <v>0</v>
      </c>
      <c r="J40" s="57">
        <f t="shared" si="6"/>
        <v>0</v>
      </c>
      <c r="Q40" s="35"/>
      <c r="R40" s="35">
        <f t="shared" si="0"/>
        <v>0</v>
      </c>
      <c r="S40" s="35">
        <f t="shared" si="1"/>
        <v>0</v>
      </c>
    </row>
    <row r="41" spans="1:19" ht="24.95" customHeight="1" x14ac:dyDescent="0.4">
      <c r="A41" s="26"/>
      <c r="B41" s="26"/>
      <c r="C41" s="26"/>
      <c r="D41" s="26"/>
      <c r="E41" s="26"/>
      <c r="F41" s="26"/>
      <c r="G41" s="26"/>
      <c r="H41" s="27"/>
      <c r="I41" s="27"/>
      <c r="J41" s="27"/>
      <c r="Q41" s="35"/>
      <c r="R41" s="35">
        <f t="shared" si="0"/>
        <v>0</v>
      </c>
      <c r="S41" s="35">
        <f t="shared" si="1"/>
        <v>0</v>
      </c>
    </row>
    <row r="42" spans="1:19" ht="24.95" customHeight="1" x14ac:dyDescent="0.4">
      <c r="A42" s="40" t="s">
        <v>39</v>
      </c>
      <c r="Q42" s="35"/>
      <c r="R42" s="35">
        <f t="shared" si="0"/>
        <v>0</v>
      </c>
      <c r="S42" s="35">
        <f t="shared" si="1"/>
        <v>0</v>
      </c>
    </row>
    <row r="43" spans="1:19" ht="24.95" customHeight="1" x14ac:dyDescent="0.4">
      <c r="A43" s="53" t="s">
        <v>90</v>
      </c>
      <c r="Q43" s="35"/>
      <c r="R43" s="35">
        <f t="shared" si="0"/>
        <v>0</v>
      </c>
      <c r="S43" s="35">
        <f t="shared" si="1"/>
        <v>0</v>
      </c>
    </row>
    <row r="44" spans="1:19" ht="42.95" customHeight="1" x14ac:dyDescent="0.4">
      <c r="A44" s="160" t="s">
        <v>127</v>
      </c>
      <c r="B44" s="28" t="s">
        <v>49</v>
      </c>
      <c r="C44" s="28" t="s">
        <v>51</v>
      </c>
      <c r="D44" s="28" t="s">
        <v>32</v>
      </c>
      <c r="E44" s="41" t="s">
        <v>162</v>
      </c>
      <c r="F44" s="41" t="s">
        <v>163</v>
      </c>
      <c r="G44" s="28" t="s">
        <v>33</v>
      </c>
      <c r="H44" s="41" t="s">
        <v>50</v>
      </c>
      <c r="I44" s="41" t="s">
        <v>35</v>
      </c>
      <c r="J44" s="41" t="s">
        <v>113</v>
      </c>
      <c r="Q44" s="35"/>
      <c r="R44" s="35">
        <f t="shared" si="0"/>
        <v>0</v>
      </c>
      <c r="S44" s="35">
        <f t="shared" si="1"/>
        <v>0</v>
      </c>
    </row>
    <row r="45" spans="1:19" ht="24.95" customHeight="1" x14ac:dyDescent="0.4">
      <c r="A45" s="160"/>
      <c r="B45" s="49"/>
      <c r="C45" s="59"/>
      <c r="D45" s="49"/>
      <c r="E45" s="49"/>
      <c r="F45" s="49"/>
      <c r="G45" s="49"/>
      <c r="H45" s="50"/>
      <c r="I45" s="42">
        <f>IF(AND(B45&lt;&gt;"",C45&lt;&gt;"",D45&lt;&gt;"",E45&lt;&gt;"",F45&lt;&gt;"",G45&lt;&gt;"",H45&lt;&gt;""),VLOOKUP(G45,通所リハビリテーション費!$A$27:$B$31,2,0),0)</f>
        <v>0</v>
      </c>
      <c r="J45" s="42">
        <f>(I45*H45)*0.1*10</f>
        <v>0</v>
      </c>
      <c r="Q45" s="35"/>
      <c r="R45" s="35">
        <f t="shared" si="0"/>
        <v>0</v>
      </c>
      <c r="S45" s="35">
        <f t="shared" si="1"/>
        <v>0</v>
      </c>
    </row>
    <row r="46" spans="1:19" ht="24.95" customHeight="1" x14ac:dyDescent="0.4">
      <c r="A46" s="160"/>
      <c r="B46" s="49"/>
      <c r="C46" s="59"/>
      <c r="D46" s="49"/>
      <c r="E46" s="49"/>
      <c r="F46" s="49"/>
      <c r="G46" s="49"/>
      <c r="H46" s="50"/>
      <c r="I46" s="42">
        <f>IF(AND(B46&lt;&gt;"",C46&lt;&gt;"",D46&lt;&gt;"",E46&lt;&gt;"",F46&lt;&gt;"",G46&lt;&gt;"",H46&lt;&gt;""),VLOOKUP(G46,通所リハビリテーション費!$A$27:$B$31,2,0),0)</f>
        <v>0</v>
      </c>
      <c r="J46" s="42">
        <f t="shared" ref="J46:J49" si="7">(I46*H46)*0.1*10</f>
        <v>0</v>
      </c>
      <c r="R46" s="33">
        <f>SUM(R3:R45)</f>
        <v>0</v>
      </c>
      <c r="S46" s="33">
        <f>SUM(S3:S45)</f>
        <v>0</v>
      </c>
    </row>
    <row r="47" spans="1:19" ht="24.95" customHeight="1" x14ac:dyDescent="0.4">
      <c r="A47" s="160"/>
      <c r="B47" s="49"/>
      <c r="C47" s="59"/>
      <c r="D47" s="49"/>
      <c r="E47" s="49"/>
      <c r="F47" s="49"/>
      <c r="G47" s="49"/>
      <c r="H47" s="50"/>
      <c r="I47" s="42">
        <f>IF(AND(B47&lt;&gt;"",C47&lt;&gt;"",D47&lt;&gt;"",E47&lt;&gt;"",F47&lt;&gt;"",G47&lt;&gt;"",H47&lt;&gt;""),VLOOKUP(G47,通所リハビリテーション費!$A$27:$B$31,2,0),0)</f>
        <v>0</v>
      </c>
      <c r="J47" s="42">
        <f t="shared" si="7"/>
        <v>0</v>
      </c>
    </row>
    <row r="48" spans="1:19" ht="24.95" customHeight="1" x14ac:dyDescent="0.4">
      <c r="A48" s="160"/>
      <c r="B48" s="49"/>
      <c r="C48" s="59"/>
      <c r="D48" s="49"/>
      <c r="E48" s="49"/>
      <c r="F48" s="49"/>
      <c r="G48" s="49"/>
      <c r="H48" s="50"/>
      <c r="I48" s="42">
        <f>IF(AND(B48&lt;&gt;"",C48&lt;&gt;"",D48&lt;&gt;"",E48&lt;&gt;"",F48&lt;&gt;"",G48&lt;&gt;"",H48&lt;&gt;""),VLOOKUP(G48,通所リハビリテーション費!$A$27:$B$31,2,0),0)</f>
        <v>0</v>
      </c>
      <c r="J48" s="42">
        <f t="shared" si="7"/>
        <v>0</v>
      </c>
    </row>
    <row r="49" spans="1:10" ht="24.95" customHeight="1" x14ac:dyDescent="0.4">
      <c r="A49" s="160"/>
      <c r="B49" s="49"/>
      <c r="C49" s="59"/>
      <c r="D49" s="49"/>
      <c r="E49" s="49"/>
      <c r="F49" s="49"/>
      <c r="G49" s="49"/>
      <c r="H49" s="50"/>
      <c r="I49" s="42">
        <f>IF(AND(B49&lt;&gt;"",C49&lt;&gt;"",D49&lt;&gt;"",E49&lt;&gt;"",F49&lt;&gt;"",G49&lt;&gt;"",H49&lt;&gt;""),VLOOKUP(G49,通所リハビリテーション費!$A$27:$B$31,2,0),0)</f>
        <v>0</v>
      </c>
      <c r="J49" s="42">
        <f t="shared" si="7"/>
        <v>0</v>
      </c>
    </row>
    <row r="50" spans="1:10" ht="24.95" customHeight="1" x14ac:dyDescent="0.4">
      <c r="A50" s="160"/>
      <c r="B50" s="49"/>
      <c r="C50" s="49"/>
      <c r="D50" s="49"/>
      <c r="E50" s="49"/>
      <c r="F50" s="49"/>
      <c r="G50" s="49"/>
      <c r="H50" s="50"/>
      <c r="I50" s="42">
        <f>IF(AND(B50&lt;&gt;"",C50&lt;&gt;"",D50&lt;&gt;"",E50&lt;&gt;"",F50&lt;&gt;"",G50&lt;&gt;"",H50&lt;&gt;""),VLOOKUP(G50,通所リハビリテーション費!$A$27:$B$31,2,0),0)</f>
        <v>0</v>
      </c>
      <c r="J50" s="42">
        <f>(I50*H50)*0.1*10</f>
        <v>0</v>
      </c>
    </row>
    <row r="51" spans="1:10" ht="24.95" customHeight="1" x14ac:dyDescent="0.4">
      <c r="A51" s="160"/>
      <c r="B51" s="49"/>
      <c r="C51" s="49"/>
      <c r="D51" s="49"/>
      <c r="E51" s="49"/>
      <c r="F51" s="49"/>
      <c r="G51" s="49"/>
      <c r="H51" s="50"/>
      <c r="I51" s="42">
        <f>IF(AND(B51&lt;&gt;"",C51&lt;&gt;"",D51&lt;&gt;"",E51&lt;&gt;"",F51&lt;&gt;"",G51&lt;&gt;"",H51&lt;&gt;""),VLOOKUP(G51,通所リハビリテーション費!$A$27:$B$31,2,0),0)</f>
        <v>0</v>
      </c>
      <c r="J51" s="42">
        <f t="shared" ref="J51:J54" si="8">(I51*H51)*0.1*10</f>
        <v>0</v>
      </c>
    </row>
    <row r="52" spans="1:10" ht="24.95" customHeight="1" x14ac:dyDescent="0.4">
      <c r="A52" s="160"/>
      <c r="B52" s="49"/>
      <c r="C52" s="49"/>
      <c r="D52" s="49"/>
      <c r="E52" s="49"/>
      <c r="F52" s="49"/>
      <c r="G52" s="49"/>
      <c r="H52" s="50"/>
      <c r="I52" s="42">
        <f>IF(AND(B52&lt;&gt;"",C52&lt;&gt;"",D52&lt;&gt;"",E52&lt;&gt;"",F52&lt;&gt;"",G52&lt;&gt;"",H52&lt;&gt;""),VLOOKUP(G52,通所リハビリテーション費!$A$27:$B$31,2,0),0)</f>
        <v>0</v>
      </c>
      <c r="J52" s="42">
        <f t="shared" si="8"/>
        <v>0</v>
      </c>
    </row>
    <row r="53" spans="1:10" ht="24.95" customHeight="1" x14ac:dyDescent="0.4">
      <c r="A53" s="160"/>
      <c r="B53" s="49"/>
      <c r="C53" s="49"/>
      <c r="D53" s="49"/>
      <c r="E53" s="49"/>
      <c r="F53" s="49"/>
      <c r="G53" s="49"/>
      <c r="H53" s="50"/>
      <c r="I53" s="42">
        <f>IF(AND(B53&lt;&gt;"",C53&lt;&gt;"",D53&lt;&gt;"",E53&lt;&gt;"",F53&lt;&gt;"",G53&lt;&gt;"",H53&lt;&gt;""),VLOOKUP(G53,通所リハビリテーション費!$A$27:$B$31,2,0),0)</f>
        <v>0</v>
      </c>
      <c r="J53" s="42">
        <f t="shared" si="8"/>
        <v>0</v>
      </c>
    </row>
    <row r="54" spans="1:10" ht="24.95" customHeight="1" x14ac:dyDescent="0.4">
      <c r="A54" s="160"/>
      <c r="B54" s="49"/>
      <c r="C54" s="49"/>
      <c r="D54" s="49"/>
      <c r="E54" s="49"/>
      <c r="F54" s="49"/>
      <c r="G54" s="49"/>
      <c r="H54" s="50"/>
      <c r="I54" s="42">
        <f>IF(AND(B54&lt;&gt;"",C54&lt;&gt;"",D54&lt;&gt;"",E54&lt;&gt;"",F54&lt;&gt;"",G54&lt;&gt;"",H54&lt;&gt;""),VLOOKUP(G54,通所リハビリテーション費!$A$27:$B$31,2,0),0)</f>
        <v>0</v>
      </c>
      <c r="J54" s="42">
        <f t="shared" si="8"/>
        <v>0</v>
      </c>
    </row>
    <row r="55" spans="1:10" ht="24.95" customHeight="1" x14ac:dyDescent="0.4">
      <c r="A55" s="110" t="s">
        <v>38</v>
      </c>
      <c r="B55" s="111"/>
      <c r="C55" s="111"/>
      <c r="D55" s="111"/>
      <c r="E55" s="111"/>
      <c r="F55" s="111"/>
      <c r="G55" s="112"/>
      <c r="H55" s="43">
        <f>SUMIF(H45:H54,"&lt;&gt;#N/A")</f>
        <v>0</v>
      </c>
      <c r="I55" s="43">
        <f t="shared" ref="I55:J55" si="9">SUMIF(I45:I54,"&lt;&gt;#N/A")</f>
        <v>0</v>
      </c>
      <c r="J55" s="43">
        <f t="shared" si="9"/>
        <v>0</v>
      </c>
    </row>
    <row r="56" spans="1:10" ht="24.95" customHeight="1" x14ac:dyDescent="0.4">
      <c r="A56" s="54"/>
      <c r="B56" s="54"/>
      <c r="C56" s="54"/>
      <c r="D56" s="54"/>
      <c r="E56" s="54"/>
      <c r="F56" s="54"/>
      <c r="G56" s="55"/>
      <c r="H56" s="55"/>
      <c r="I56" s="55"/>
    </row>
    <row r="57" spans="1:10" ht="24.95" customHeight="1" x14ac:dyDescent="0.4">
      <c r="A57" s="56" t="s">
        <v>91</v>
      </c>
      <c r="B57" s="54"/>
      <c r="C57" s="54"/>
      <c r="D57" s="54"/>
      <c r="E57" s="54"/>
      <c r="F57" s="54"/>
      <c r="G57" s="55"/>
      <c r="H57" s="55"/>
      <c r="I57" s="55"/>
    </row>
    <row r="58" spans="1:10" ht="42.95" customHeight="1" x14ac:dyDescent="0.4">
      <c r="A58" s="160" t="s">
        <v>127</v>
      </c>
      <c r="B58" s="28" t="s">
        <v>49</v>
      </c>
      <c r="C58" s="28" t="s">
        <v>51</v>
      </c>
      <c r="D58" s="28" t="s">
        <v>32</v>
      </c>
      <c r="E58" s="41" t="s">
        <v>162</v>
      </c>
      <c r="F58" s="41" t="s">
        <v>163</v>
      </c>
      <c r="G58" s="28" t="s">
        <v>33</v>
      </c>
      <c r="H58" s="41" t="s">
        <v>133</v>
      </c>
      <c r="I58" s="41" t="s">
        <v>35</v>
      </c>
      <c r="J58" s="41" t="s">
        <v>113</v>
      </c>
    </row>
    <row r="59" spans="1:10" ht="24.95" customHeight="1" x14ac:dyDescent="0.4">
      <c r="A59" s="160"/>
      <c r="B59" s="49"/>
      <c r="C59" s="59"/>
      <c r="D59" s="49"/>
      <c r="E59" s="49"/>
      <c r="F59" s="49"/>
      <c r="G59" s="49"/>
      <c r="H59" s="50"/>
      <c r="I59" s="42">
        <f>IF(AND(B59&lt;&gt;"",C59&lt;&gt;"",D59&lt;&gt;"",E59&lt;&gt;"",F59&lt;&gt;"",G59&lt;&gt;"",H59&lt;&gt;""),VLOOKUP(G59,通所リハビリテーション費!$A$27:$B$31,2,0),0)</f>
        <v>0</v>
      </c>
      <c r="J59" s="42">
        <f>((I59*H59)*0.1*10)/2</f>
        <v>0</v>
      </c>
    </row>
    <row r="60" spans="1:10" ht="24.95" customHeight="1" x14ac:dyDescent="0.4">
      <c r="A60" s="160"/>
      <c r="B60" s="49"/>
      <c r="C60" s="59"/>
      <c r="D60" s="49"/>
      <c r="E60" s="49"/>
      <c r="F60" s="49"/>
      <c r="G60" s="49"/>
      <c r="H60" s="50"/>
      <c r="I60" s="42">
        <f>IF(AND(B60&lt;&gt;"",C60&lt;&gt;"",D60&lt;&gt;"",E60&lt;&gt;"",F60&lt;&gt;"",G60&lt;&gt;"",H60&lt;&gt;""),VLOOKUP(G60,通所リハビリテーション費!$A$27:$B$31,2,0),0)</f>
        <v>0</v>
      </c>
      <c r="J60" s="42">
        <f t="shared" ref="J60:J63" si="10">((I60*H60)*0.1*10)/2</f>
        <v>0</v>
      </c>
    </row>
    <row r="61" spans="1:10" ht="24.95" customHeight="1" x14ac:dyDescent="0.4">
      <c r="A61" s="160"/>
      <c r="B61" s="49"/>
      <c r="C61" s="59"/>
      <c r="D61" s="49"/>
      <c r="E61" s="49"/>
      <c r="F61" s="49"/>
      <c r="G61" s="49"/>
      <c r="H61" s="50"/>
      <c r="I61" s="42">
        <f>IF(AND(B61&lt;&gt;"",C61&lt;&gt;"",D61&lt;&gt;"",E61&lt;&gt;"",F61&lt;&gt;"",G61&lt;&gt;"",H61&lt;&gt;""),VLOOKUP(G61,通所リハビリテーション費!$A$27:$B$31,2,0),0)</f>
        <v>0</v>
      </c>
      <c r="J61" s="42">
        <f t="shared" si="10"/>
        <v>0</v>
      </c>
    </row>
    <row r="62" spans="1:10" ht="24.95" customHeight="1" x14ac:dyDescent="0.4">
      <c r="A62" s="160"/>
      <c r="B62" s="49"/>
      <c r="C62" s="59"/>
      <c r="D62" s="49"/>
      <c r="E62" s="49"/>
      <c r="F62" s="49"/>
      <c r="G62" s="49"/>
      <c r="H62" s="50"/>
      <c r="I62" s="42">
        <f>IF(AND(B62&lt;&gt;"",C62&lt;&gt;"",D62&lt;&gt;"",E62&lt;&gt;"",F62&lt;&gt;"",G62&lt;&gt;"",H62&lt;&gt;""),VLOOKUP(G62,通所リハビリテーション費!$A$27:$B$31,2,0),0)</f>
        <v>0</v>
      </c>
      <c r="J62" s="42">
        <f t="shared" si="10"/>
        <v>0</v>
      </c>
    </row>
    <row r="63" spans="1:10" ht="24.95" customHeight="1" x14ac:dyDescent="0.4">
      <c r="A63" s="160"/>
      <c r="B63" s="49"/>
      <c r="C63" s="59"/>
      <c r="D63" s="49"/>
      <c r="E63" s="49"/>
      <c r="F63" s="49"/>
      <c r="G63" s="49"/>
      <c r="H63" s="50"/>
      <c r="I63" s="42">
        <f>IF(AND(B63&lt;&gt;"",C63&lt;&gt;"",D63&lt;&gt;"",E63&lt;&gt;"",F63&lt;&gt;"",G63&lt;&gt;"",H63&lt;&gt;""),VLOOKUP(G63,通所リハビリテーション費!$A$27:$B$31,2,0),0)</f>
        <v>0</v>
      </c>
      <c r="J63" s="42">
        <f t="shared" si="10"/>
        <v>0</v>
      </c>
    </row>
    <row r="64" spans="1:10" ht="24.95" customHeight="1" x14ac:dyDescent="0.4">
      <c r="A64" s="110" t="s">
        <v>38</v>
      </c>
      <c r="B64" s="111"/>
      <c r="C64" s="111"/>
      <c r="D64" s="111"/>
      <c r="E64" s="111"/>
      <c r="F64" s="111"/>
      <c r="G64" s="112"/>
      <c r="H64" s="43">
        <f>SUMIF(H59:H63,"&lt;&gt;#N/A")</f>
        <v>0</v>
      </c>
      <c r="I64" s="43">
        <f t="shared" ref="I64:J64" si="11">SUMIF(I59:I63,"&lt;&gt;#N/A")</f>
        <v>0</v>
      </c>
      <c r="J64" s="43">
        <f t="shared" si="11"/>
        <v>0</v>
      </c>
    </row>
    <row r="65" spans="1:10" ht="24.95" customHeight="1" x14ac:dyDescent="0.4">
      <c r="A65" s="26"/>
      <c r="B65" s="26"/>
      <c r="C65" s="26"/>
      <c r="D65" s="26"/>
      <c r="E65" s="26"/>
      <c r="F65" s="26"/>
      <c r="G65" s="26"/>
      <c r="H65" s="27"/>
      <c r="I65" s="27"/>
      <c r="J65" s="27"/>
    </row>
    <row r="66" spans="1:10" ht="24.95" customHeight="1" x14ac:dyDescent="0.4">
      <c r="A66" s="40" t="s">
        <v>40</v>
      </c>
    </row>
    <row r="67" spans="1:10" ht="24.95" customHeight="1" x14ac:dyDescent="0.4">
      <c r="A67" s="53" t="s">
        <v>90</v>
      </c>
    </row>
    <row r="68" spans="1:10" ht="42.95" customHeight="1" x14ac:dyDescent="0.4">
      <c r="A68" s="160" t="s">
        <v>128</v>
      </c>
      <c r="B68" s="28" t="s">
        <v>49</v>
      </c>
      <c r="C68" s="28" t="s">
        <v>51</v>
      </c>
      <c r="D68" s="28" t="s">
        <v>32</v>
      </c>
      <c r="E68" s="41" t="s">
        <v>162</v>
      </c>
      <c r="F68" s="41" t="s">
        <v>163</v>
      </c>
      <c r="G68" s="28" t="s">
        <v>33</v>
      </c>
      <c r="H68" s="41" t="s">
        <v>50</v>
      </c>
      <c r="I68" s="41" t="s">
        <v>35</v>
      </c>
      <c r="J68" s="41" t="s">
        <v>113</v>
      </c>
    </row>
    <row r="69" spans="1:10" ht="24.95" customHeight="1" x14ac:dyDescent="0.4">
      <c r="A69" s="160"/>
      <c r="B69" s="49"/>
      <c r="C69" s="59"/>
      <c r="D69" s="49"/>
      <c r="E69" s="49"/>
      <c r="F69" s="49"/>
      <c r="G69" s="49"/>
      <c r="H69" s="50"/>
      <c r="I69" s="42">
        <f>IF(AND(B69&lt;&gt;"",C69&lt;&gt;"",D69&lt;&gt;"",E69&lt;&gt;"",F69&lt;&gt;"",G69&lt;&gt;"",H69&lt;&gt;""),VLOOKUP(G69,通所リハビリテーション費!$A$34:$B$38,2,0),0)</f>
        <v>0</v>
      </c>
      <c r="J69" s="42">
        <f>(I69*H69)*0.1*10</f>
        <v>0</v>
      </c>
    </row>
    <row r="70" spans="1:10" ht="24.95" customHeight="1" x14ac:dyDescent="0.4">
      <c r="A70" s="160"/>
      <c r="B70" s="49"/>
      <c r="C70" s="59"/>
      <c r="D70" s="49"/>
      <c r="E70" s="49"/>
      <c r="F70" s="49"/>
      <c r="G70" s="49"/>
      <c r="H70" s="50"/>
      <c r="I70" s="42">
        <f>IF(AND(B70&lt;&gt;"",C70&lt;&gt;"",D70&lt;&gt;"",E70&lt;&gt;"",F70&lt;&gt;"",G70&lt;&gt;"",H70&lt;&gt;""),VLOOKUP(G70,通所リハビリテーション費!$A$34:$B$38,2,0),0)</f>
        <v>0</v>
      </c>
      <c r="J70" s="42">
        <f t="shared" ref="J70:J73" si="12">(I70*H70)*0.1*10</f>
        <v>0</v>
      </c>
    </row>
    <row r="71" spans="1:10" ht="24.95" customHeight="1" x14ac:dyDescent="0.4">
      <c r="A71" s="160"/>
      <c r="B71" s="49"/>
      <c r="C71" s="59"/>
      <c r="D71" s="49"/>
      <c r="E71" s="49"/>
      <c r="F71" s="49"/>
      <c r="G71" s="49"/>
      <c r="H71" s="50"/>
      <c r="I71" s="42">
        <f>IF(AND(B71&lt;&gt;"",C71&lt;&gt;"",D71&lt;&gt;"",E71&lt;&gt;"",F71&lt;&gt;"",G71&lt;&gt;"",H71&lt;&gt;""),VLOOKUP(G71,通所リハビリテーション費!$A$34:$B$38,2,0),0)</f>
        <v>0</v>
      </c>
      <c r="J71" s="42">
        <f t="shared" si="12"/>
        <v>0</v>
      </c>
    </row>
    <row r="72" spans="1:10" ht="24.95" customHeight="1" x14ac:dyDescent="0.4">
      <c r="A72" s="160"/>
      <c r="B72" s="49"/>
      <c r="C72" s="59"/>
      <c r="D72" s="49"/>
      <c r="E72" s="49"/>
      <c r="F72" s="49"/>
      <c r="G72" s="49"/>
      <c r="H72" s="50"/>
      <c r="I72" s="42">
        <f>IF(AND(B72&lt;&gt;"",C72&lt;&gt;"",D72&lt;&gt;"",E72&lt;&gt;"",F72&lt;&gt;"",G72&lt;&gt;"",H72&lt;&gt;""),VLOOKUP(G72,通所リハビリテーション費!$A$34:$B$38,2,0),0)</f>
        <v>0</v>
      </c>
      <c r="J72" s="42">
        <f t="shared" si="12"/>
        <v>0</v>
      </c>
    </row>
    <row r="73" spans="1:10" ht="24.95" customHeight="1" x14ac:dyDescent="0.4">
      <c r="A73" s="160"/>
      <c r="B73" s="49"/>
      <c r="C73" s="59"/>
      <c r="D73" s="49"/>
      <c r="E73" s="49"/>
      <c r="F73" s="49"/>
      <c r="G73" s="49"/>
      <c r="H73" s="50"/>
      <c r="I73" s="42">
        <f>IF(AND(B73&lt;&gt;"",C73&lt;&gt;"",D73&lt;&gt;"",E73&lt;&gt;"",F73&lt;&gt;"",G73&lt;&gt;"",H73&lt;&gt;""),VLOOKUP(G73,通所リハビリテーション費!$A$34:$B$38,2,0),0)</f>
        <v>0</v>
      </c>
      <c r="J73" s="42">
        <f t="shared" si="12"/>
        <v>0</v>
      </c>
    </row>
    <row r="74" spans="1:10" ht="24.95" customHeight="1" x14ac:dyDescent="0.4">
      <c r="A74" s="160"/>
      <c r="B74" s="49"/>
      <c r="C74" s="49"/>
      <c r="D74" s="49"/>
      <c r="E74" s="49"/>
      <c r="F74" s="49"/>
      <c r="G74" s="49"/>
      <c r="H74" s="50"/>
      <c r="I74" s="42">
        <f>IF(AND(B74&lt;&gt;"",C74&lt;&gt;"",D74&lt;&gt;"",E74&lt;&gt;"",F74&lt;&gt;"",G74&lt;&gt;"",H74&lt;&gt;""),VLOOKUP(G74,通所リハビリテーション費!$A$34:$B$38,2,0),0)</f>
        <v>0</v>
      </c>
      <c r="J74" s="42">
        <f>(I74*H74)*0.1*10</f>
        <v>0</v>
      </c>
    </row>
    <row r="75" spans="1:10" ht="24.95" customHeight="1" x14ac:dyDescent="0.4">
      <c r="A75" s="160"/>
      <c r="B75" s="49"/>
      <c r="C75" s="49"/>
      <c r="D75" s="49"/>
      <c r="E75" s="49"/>
      <c r="F75" s="49"/>
      <c r="G75" s="49"/>
      <c r="H75" s="50"/>
      <c r="I75" s="42">
        <f>IF(AND(B75&lt;&gt;"",C75&lt;&gt;"",D75&lt;&gt;"",E75&lt;&gt;"",F75&lt;&gt;"",G75&lt;&gt;"",H75&lt;&gt;""),VLOOKUP(G75,通所リハビリテーション費!$A$34:$B$38,2,0),0)</f>
        <v>0</v>
      </c>
      <c r="J75" s="42">
        <f t="shared" ref="J75:J78" si="13">(I75*H75)*0.1*10</f>
        <v>0</v>
      </c>
    </row>
    <row r="76" spans="1:10" ht="24.95" customHeight="1" x14ac:dyDescent="0.4">
      <c r="A76" s="160"/>
      <c r="B76" s="49"/>
      <c r="C76" s="49"/>
      <c r="D76" s="49"/>
      <c r="E76" s="49"/>
      <c r="F76" s="49"/>
      <c r="G76" s="49"/>
      <c r="H76" s="50"/>
      <c r="I76" s="42">
        <f>IF(AND(B76&lt;&gt;"",C76&lt;&gt;"",D76&lt;&gt;"",E76&lt;&gt;"",F76&lt;&gt;"",G76&lt;&gt;"",H76&lt;&gt;""),VLOOKUP(G76,通所リハビリテーション費!$A$34:$B$38,2,0),0)</f>
        <v>0</v>
      </c>
      <c r="J76" s="42">
        <f t="shared" si="13"/>
        <v>0</v>
      </c>
    </row>
    <row r="77" spans="1:10" ht="24.95" customHeight="1" x14ac:dyDescent="0.4">
      <c r="A77" s="160"/>
      <c r="B77" s="49"/>
      <c r="C77" s="49"/>
      <c r="D77" s="49"/>
      <c r="E77" s="49"/>
      <c r="F77" s="49"/>
      <c r="G77" s="49"/>
      <c r="H77" s="50"/>
      <c r="I77" s="42">
        <f>IF(AND(B77&lt;&gt;"",C77&lt;&gt;"",D77&lt;&gt;"",E77&lt;&gt;"",F77&lt;&gt;"",G77&lt;&gt;"",H77&lt;&gt;""),VLOOKUP(G77,通所リハビリテーション費!$A$34:$B$38,2,0),0)</f>
        <v>0</v>
      </c>
      <c r="J77" s="42">
        <f t="shared" si="13"/>
        <v>0</v>
      </c>
    </row>
    <row r="78" spans="1:10" ht="24.95" customHeight="1" x14ac:dyDescent="0.4">
      <c r="A78" s="160"/>
      <c r="B78" s="49"/>
      <c r="C78" s="49"/>
      <c r="D78" s="49"/>
      <c r="E78" s="49"/>
      <c r="F78" s="49"/>
      <c r="G78" s="49"/>
      <c r="H78" s="50"/>
      <c r="I78" s="42">
        <f>IF(AND(B78&lt;&gt;"",C78&lt;&gt;"",D78&lt;&gt;"",E78&lt;&gt;"",F78&lt;&gt;"",G78&lt;&gt;"",H78&lt;&gt;""),VLOOKUP(G78,通所リハビリテーション費!$A$34:$B$38,2,0),0)</f>
        <v>0</v>
      </c>
      <c r="J78" s="42">
        <f t="shared" si="13"/>
        <v>0</v>
      </c>
    </row>
    <row r="79" spans="1:10" ht="24.95" customHeight="1" x14ac:dyDescent="0.4">
      <c r="A79" s="110" t="s">
        <v>38</v>
      </c>
      <c r="B79" s="111"/>
      <c r="C79" s="111"/>
      <c r="D79" s="111"/>
      <c r="E79" s="111"/>
      <c r="F79" s="111"/>
      <c r="G79" s="112"/>
      <c r="H79" s="43">
        <f>SUMIF(H69:H78,"&lt;&gt;#N/A")</f>
        <v>0</v>
      </c>
      <c r="I79" s="43">
        <f t="shared" ref="I79:J79" si="14">SUMIF(I69:I78,"&lt;&gt;#N/A")</f>
        <v>0</v>
      </c>
      <c r="J79" s="43">
        <f t="shared" si="14"/>
        <v>0</v>
      </c>
    </row>
    <row r="80" spans="1:10" ht="24.95" customHeight="1" x14ac:dyDescent="0.4">
      <c r="A80" s="54"/>
      <c r="B80" s="54"/>
      <c r="C80" s="54"/>
      <c r="D80" s="54"/>
      <c r="E80" s="54"/>
      <c r="F80" s="54"/>
      <c r="G80" s="55"/>
      <c r="H80" s="55"/>
      <c r="I80" s="55"/>
    </row>
    <row r="81" spans="1:10" ht="24.95" customHeight="1" x14ac:dyDescent="0.4">
      <c r="A81" s="56" t="s">
        <v>91</v>
      </c>
      <c r="B81" s="54"/>
      <c r="C81" s="54"/>
      <c r="D81" s="54"/>
      <c r="E81" s="54"/>
      <c r="F81" s="54"/>
      <c r="G81" s="55"/>
      <c r="H81" s="55"/>
      <c r="I81" s="55"/>
    </row>
    <row r="82" spans="1:10" ht="42.95" customHeight="1" x14ac:dyDescent="0.4">
      <c r="A82" s="160" t="s">
        <v>128</v>
      </c>
      <c r="B82" s="28" t="s">
        <v>49</v>
      </c>
      <c r="C82" s="28" t="s">
        <v>51</v>
      </c>
      <c r="D82" s="28" t="s">
        <v>32</v>
      </c>
      <c r="E82" s="41" t="s">
        <v>162</v>
      </c>
      <c r="F82" s="41" t="s">
        <v>163</v>
      </c>
      <c r="G82" s="28" t="s">
        <v>33</v>
      </c>
      <c r="H82" s="41" t="s">
        <v>133</v>
      </c>
      <c r="I82" s="41" t="s">
        <v>35</v>
      </c>
      <c r="J82" s="41" t="s">
        <v>113</v>
      </c>
    </row>
    <row r="83" spans="1:10" ht="24.95" customHeight="1" x14ac:dyDescent="0.4">
      <c r="A83" s="160"/>
      <c r="B83" s="49"/>
      <c r="C83" s="59"/>
      <c r="D83" s="49"/>
      <c r="E83" s="49"/>
      <c r="F83" s="49"/>
      <c r="G83" s="49"/>
      <c r="H83" s="50"/>
      <c r="I83" s="42">
        <f>IF(AND(B83&lt;&gt;"",C83&lt;&gt;"",D83&lt;&gt;"",E83&lt;&gt;"",F83&lt;&gt;"",G83&lt;&gt;"",H83&lt;&gt;""),VLOOKUP(G83,通所リハビリテーション費!$A$34:$B$38,2,0),0)</f>
        <v>0</v>
      </c>
      <c r="J83" s="42">
        <f>((I83*H83)*0.1*10)/2</f>
        <v>0</v>
      </c>
    </row>
    <row r="84" spans="1:10" ht="24.95" customHeight="1" x14ac:dyDescent="0.4">
      <c r="A84" s="160"/>
      <c r="B84" s="49"/>
      <c r="C84" s="59"/>
      <c r="D84" s="49"/>
      <c r="E84" s="49"/>
      <c r="F84" s="49"/>
      <c r="G84" s="49"/>
      <c r="H84" s="50"/>
      <c r="I84" s="42">
        <f>IF(AND(B84&lt;&gt;"",C84&lt;&gt;"",D84&lt;&gt;"",E84&lt;&gt;"",F84&lt;&gt;"",G84&lt;&gt;"",H84&lt;&gt;""),VLOOKUP(G84,通所リハビリテーション費!$A$34:$B$38,2,0),0)</f>
        <v>0</v>
      </c>
      <c r="J84" s="42">
        <f t="shared" ref="J84:J87" si="15">((I84*H84)*0.1*10)/2</f>
        <v>0</v>
      </c>
    </row>
    <row r="85" spans="1:10" ht="24.95" customHeight="1" x14ac:dyDescent="0.4">
      <c r="A85" s="160"/>
      <c r="B85" s="49"/>
      <c r="C85" s="59"/>
      <c r="D85" s="49"/>
      <c r="E85" s="49"/>
      <c r="F85" s="49"/>
      <c r="G85" s="49"/>
      <c r="H85" s="50"/>
      <c r="I85" s="42">
        <f>IF(AND(B85&lt;&gt;"",C85&lt;&gt;"",D85&lt;&gt;"",E85&lt;&gt;"",F85&lt;&gt;"",G85&lt;&gt;"",H85&lt;&gt;""),VLOOKUP(G85,通所リハビリテーション費!$A$34:$B$38,2,0),0)</f>
        <v>0</v>
      </c>
      <c r="J85" s="42">
        <f t="shared" si="15"/>
        <v>0</v>
      </c>
    </row>
    <row r="86" spans="1:10" ht="24.95" customHeight="1" x14ac:dyDescent="0.4">
      <c r="A86" s="160"/>
      <c r="B86" s="49"/>
      <c r="C86" s="59"/>
      <c r="D86" s="49"/>
      <c r="E86" s="49"/>
      <c r="F86" s="49"/>
      <c r="G86" s="49"/>
      <c r="H86" s="50"/>
      <c r="I86" s="42">
        <f>IF(AND(B86&lt;&gt;"",C86&lt;&gt;"",D86&lt;&gt;"",E86&lt;&gt;"",F86&lt;&gt;"",G86&lt;&gt;"",H86&lt;&gt;""),VLOOKUP(G86,通所リハビリテーション費!$A$34:$B$38,2,0),0)</f>
        <v>0</v>
      </c>
      <c r="J86" s="42">
        <f t="shared" si="15"/>
        <v>0</v>
      </c>
    </row>
    <row r="87" spans="1:10" ht="24.95" customHeight="1" x14ac:dyDescent="0.4">
      <c r="A87" s="160"/>
      <c r="B87" s="49"/>
      <c r="C87" s="59"/>
      <c r="D87" s="49"/>
      <c r="E87" s="49"/>
      <c r="F87" s="49"/>
      <c r="G87" s="49"/>
      <c r="H87" s="50"/>
      <c r="I87" s="42">
        <f>IF(AND(B87&lt;&gt;"",C87&lt;&gt;"",D87&lt;&gt;"",E87&lt;&gt;"",F87&lt;&gt;"",G87&lt;&gt;"",H87&lt;&gt;""),VLOOKUP(G87,通所リハビリテーション費!$A$34:$B$38,2,0),0)</f>
        <v>0</v>
      </c>
      <c r="J87" s="42">
        <f t="shared" si="15"/>
        <v>0</v>
      </c>
    </row>
    <row r="88" spans="1:10" ht="24.95" customHeight="1" x14ac:dyDescent="0.4">
      <c r="A88" s="110" t="s">
        <v>38</v>
      </c>
      <c r="B88" s="111"/>
      <c r="C88" s="111"/>
      <c r="D88" s="111"/>
      <c r="E88" s="111"/>
      <c r="F88" s="111"/>
      <c r="G88" s="112"/>
      <c r="H88" s="43">
        <f>SUMIF(H83:H87,"&lt;&gt;#N/A")</f>
        <v>0</v>
      </c>
      <c r="I88" s="43">
        <f t="shared" ref="I88:J88" si="16">SUMIF(I83:I87,"&lt;&gt;#N/A")</f>
        <v>0</v>
      </c>
      <c r="J88" s="43">
        <f t="shared" si="16"/>
        <v>0</v>
      </c>
    </row>
    <row r="89" spans="1:10" ht="24.95" customHeight="1" x14ac:dyDescent="0.4">
      <c r="A89" s="26"/>
      <c r="B89" s="26"/>
      <c r="C89" s="26"/>
      <c r="D89" s="26"/>
      <c r="E89" s="26"/>
      <c r="F89" s="26"/>
      <c r="G89" s="26"/>
      <c r="H89" s="27"/>
      <c r="I89" s="27"/>
      <c r="J89" s="27"/>
    </row>
    <row r="90" spans="1:10" ht="24.95" customHeight="1" x14ac:dyDescent="0.4">
      <c r="A90" s="40" t="s">
        <v>41</v>
      </c>
      <c r="B90" s="44"/>
      <c r="C90" s="44"/>
      <c r="D90" s="44"/>
      <c r="E90" s="44"/>
      <c r="F90" s="44"/>
      <c r="G90" s="44"/>
      <c r="H90" s="44"/>
      <c r="I90" s="44"/>
      <c r="J90" s="44"/>
    </row>
    <row r="91" spans="1:10" ht="24.95" customHeight="1" x14ac:dyDescent="0.4">
      <c r="A91" s="53" t="s">
        <v>90</v>
      </c>
      <c r="B91" s="44"/>
      <c r="C91" s="44"/>
      <c r="D91" s="44"/>
      <c r="E91" s="44"/>
      <c r="F91" s="44"/>
      <c r="G91" s="44"/>
      <c r="H91" s="44"/>
      <c r="I91" s="44"/>
    </row>
    <row r="92" spans="1:10" ht="42.95" customHeight="1" x14ac:dyDescent="0.4">
      <c r="A92" s="160" t="s">
        <v>129</v>
      </c>
      <c r="B92" s="28" t="s">
        <v>49</v>
      </c>
      <c r="C92" s="28" t="s">
        <v>51</v>
      </c>
      <c r="D92" s="28" t="s">
        <v>32</v>
      </c>
      <c r="E92" s="41" t="s">
        <v>162</v>
      </c>
      <c r="F92" s="41" t="s">
        <v>163</v>
      </c>
      <c r="G92" s="28" t="s">
        <v>33</v>
      </c>
      <c r="H92" s="41" t="s">
        <v>50</v>
      </c>
      <c r="I92" s="41" t="s">
        <v>35</v>
      </c>
      <c r="J92" s="41" t="s">
        <v>113</v>
      </c>
    </row>
    <row r="93" spans="1:10" ht="24.95" customHeight="1" x14ac:dyDescent="0.4">
      <c r="A93" s="160"/>
      <c r="B93" s="49"/>
      <c r="C93" s="59"/>
      <c r="D93" s="49"/>
      <c r="E93" s="49"/>
      <c r="F93" s="49"/>
      <c r="G93" s="49"/>
      <c r="H93" s="50"/>
      <c r="I93" s="42">
        <f>IF(AND(B93&lt;&gt;"",C93&lt;&gt;"",D93&lt;&gt;"",E93&lt;&gt;"",F93&lt;&gt;"",G93&lt;&gt;"",H93&lt;&gt;""),VLOOKUP(G93,通所リハビリテーション費!$A$41:$B$45,2,0),0)</f>
        <v>0</v>
      </c>
      <c r="J93" s="42">
        <f>(I93*H93)*0.1*10</f>
        <v>0</v>
      </c>
    </row>
    <row r="94" spans="1:10" ht="24.95" customHeight="1" x14ac:dyDescent="0.4">
      <c r="A94" s="160"/>
      <c r="B94" s="49"/>
      <c r="C94" s="59"/>
      <c r="D94" s="49"/>
      <c r="E94" s="49"/>
      <c r="F94" s="49"/>
      <c r="G94" s="49"/>
      <c r="H94" s="50"/>
      <c r="I94" s="42">
        <f>IF(AND(B94&lt;&gt;"",C94&lt;&gt;"",D94&lt;&gt;"",E94&lt;&gt;"",F94&lt;&gt;"",G94&lt;&gt;"",H94&lt;&gt;""),VLOOKUP(G94,通所リハビリテーション費!$A$41:$B$45,2,0),0)</f>
        <v>0</v>
      </c>
      <c r="J94" s="42">
        <f t="shared" ref="J94:J97" si="17">(I94*H94)*0.1*10</f>
        <v>0</v>
      </c>
    </row>
    <row r="95" spans="1:10" ht="24.95" customHeight="1" x14ac:dyDescent="0.4">
      <c r="A95" s="160"/>
      <c r="B95" s="49"/>
      <c r="C95" s="59"/>
      <c r="D95" s="49"/>
      <c r="E95" s="49"/>
      <c r="F95" s="49"/>
      <c r="G95" s="49"/>
      <c r="H95" s="50"/>
      <c r="I95" s="42">
        <f>IF(AND(B95&lt;&gt;"",C95&lt;&gt;"",D95&lt;&gt;"",E95&lt;&gt;"",F95&lt;&gt;"",G95&lt;&gt;"",H95&lt;&gt;""),VLOOKUP(G95,通所リハビリテーション費!$A$41:$B$45,2,0),0)</f>
        <v>0</v>
      </c>
      <c r="J95" s="42">
        <f t="shared" si="17"/>
        <v>0</v>
      </c>
    </row>
    <row r="96" spans="1:10" ht="24.95" customHeight="1" x14ac:dyDescent="0.4">
      <c r="A96" s="160"/>
      <c r="B96" s="49"/>
      <c r="C96" s="59"/>
      <c r="D96" s="49"/>
      <c r="E96" s="49"/>
      <c r="F96" s="49"/>
      <c r="G96" s="49"/>
      <c r="H96" s="50"/>
      <c r="I96" s="42">
        <f>IF(AND(B96&lt;&gt;"",C96&lt;&gt;"",D96&lt;&gt;"",E96&lt;&gt;"",F96&lt;&gt;"",G96&lt;&gt;"",H96&lt;&gt;""),VLOOKUP(G96,通所リハビリテーション費!$A$41:$B$45,2,0),0)</f>
        <v>0</v>
      </c>
      <c r="J96" s="42">
        <f t="shared" si="17"/>
        <v>0</v>
      </c>
    </row>
    <row r="97" spans="1:10" ht="24.95" customHeight="1" x14ac:dyDescent="0.4">
      <c r="A97" s="160"/>
      <c r="B97" s="49"/>
      <c r="C97" s="59"/>
      <c r="D97" s="49"/>
      <c r="E97" s="49"/>
      <c r="F97" s="49"/>
      <c r="G97" s="49"/>
      <c r="H97" s="50"/>
      <c r="I97" s="42">
        <f>IF(AND(B97&lt;&gt;"",C97&lt;&gt;"",D97&lt;&gt;"",E97&lt;&gt;"",F97&lt;&gt;"",G97&lt;&gt;"",H97&lt;&gt;""),VLOOKUP(G97,通所リハビリテーション費!$A$41:$B$45,2,0),0)</f>
        <v>0</v>
      </c>
      <c r="J97" s="42">
        <f t="shared" si="17"/>
        <v>0</v>
      </c>
    </row>
    <row r="98" spans="1:10" ht="24.95" customHeight="1" x14ac:dyDescent="0.4">
      <c r="A98" s="160"/>
      <c r="B98" s="49"/>
      <c r="C98" s="49"/>
      <c r="D98" s="49"/>
      <c r="E98" s="49"/>
      <c r="F98" s="49"/>
      <c r="G98" s="49"/>
      <c r="H98" s="50"/>
      <c r="I98" s="42">
        <f>IF(AND(B98&lt;&gt;"",C98&lt;&gt;"",D98&lt;&gt;"",E98&lt;&gt;"",F98&lt;&gt;"",G98&lt;&gt;"",H98&lt;&gt;""),VLOOKUP(G98,通所リハビリテーション費!$A$41:$B$45,2,0),0)</f>
        <v>0</v>
      </c>
      <c r="J98" s="42">
        <f>(I98*H98)*0.1*10</f>
        <v>0</v>
      </c>
    </row>
    <row r="99" spans="1:10" ht="24.95" customHeight="1" x14ac:dyDescent="0.4">
      <c r="A99" s="160"/>
      <c r="B99" s="49"/>
      <c r="C99" s="49"/>
      <c r="D99" s="49"/>
      <c r="E99" s="49"/>
      <c r="F99" s="49"/>
      <c r="G99" s="49"/>
      <c r="H99" s="50"/>
      <c r="I99" s="42">
        <f>IF(AND(B99&lt;&gt;"",C99&lt;&gt;"",D99&lt;&gt;"",E99&lt;&gt;"",F99&lt;&gt;"",G99&lt;&gt;"",H99&lt;&gt;""),VLOOKUP(G99,通所リハビリテーション費!$A$41:$B$45,2,0),0)</f>
        <v>0</v>
      </c>
      <c r="J99" s="42">
        <f t="shared" ref="J99:J102" si="18">(I99*H99)*0.1*10</f>
        <v>0</v>
      </c>
    </row>
    <row r="100" spans="1:10" ht="24.95" customHeight="1" x14ac:dyDescent="0.4">
      <c r="A100" s="160"/>
      <c r="B100" s="49"/>
      <c r="C100" s="49"/>
      <c r="D100" s="49"/>
      <c r="E100" s="49"/>
      <c r="F100" s="49"/>
      <c r="G100" s="49"/>
      <c r="H100" s="50"/>
      <c r="I100" s="42">
        <f>IF(AND(B100&lt;&gt;"",C100&lt;&gt;"",D100&lt;&gt;"",E100&lt;&gt;"",F100&lt;&gt;"",G100&lt;&gt;"",H100&lt;&gt;""),VLOOKUP(G100,通所リハビリテーション費!$A$41:$B$45,2,0),0)</f>
        <v>0</v>
      </c>
      <c r="J100" s="42">
        <f t="shared" si="18"/>
        <v>0</v>
      </c>
    </row>
    <row r="101" spans="1:10" ht="24.95" customHeight="1" x14ac:dyDescent="0.4">
      <c r="A101" s="160"/>
      <c r="B101" s="49"/>
      <c r="C101" s="49"/>
      <c r="D101" s="49"/>
      <c r="E101" s="49"/>
      <c r="F101" s="49"/>
      <c r="G101" s="49"/>
      <c r="H101" s="50"/>
      <c r="I101" s="42">
        <f>IF(AND(B101&lt;&gt;"",C101&lt;&gt;"",D101&lt;&gt;"",E101&lt;&gt;"",F101&lt;&gt;"",G101&lt;&gt;"",H101&lt;&gt;""),VLOOKUP(G101,通所リハビリテーション費!$A$41:$B$45,2,0),0)</f>
        <v>0</v>
      </c>
      <c r="J101" s="42">
        <f t="shared" si="18"/>
        <v>0</v>
      </c>
    </row>
    <row r="102" spans="1:10" ht="24.95" customHeight="1" x14ac:dyDescent="0.4">
      <c r="A102" s="160"/>
      <c r="B102" s="49"/>
      <c r="C102" s="49"/>
      <c r="D102" s="49"/>
      <c r="E102" s="49"/>
      <c r="F102" s="49"/>
      <c r="G102" s="49"/>
      <c r="H102" s="50"/>
      <c r="I102" s="42">
        <f>IF(AND(B102&lt;&gt;"",C102&lt;&gt;"",D102&lt;&gt;"",E102&lt;&gt;"",F102&lt;&gt;"",G102&lt;&gt;"",H102&lt;&gt;""),VLOOKUP(G102,通所リハビリテーション費!$A$41:$B$45,2,0),0)</f>
        <v>0</v>
      </c>
      <c r="J102" s="42">
        <f t="shared" si="18"/>
        <v>0</v>
      </c>
    </row>
    <row r="103" spans="1:10" ht="24.95" customHeight="1" x14ac:dyDescent="0.4">
      <c r="A103" s="110" t="s">
        <v>38</v>
      </c>
      <c r="B103" s="111"/>
      <c r="C103" s="111"/>
      <c r="D103" s="111"/>
      <c r="E103" s="111"/>
      <c r="F103" s="111"/>
      <c r="G103" s="112"/>
      <c r="H103" s="43">
        <f>SUMIF(H93:H102,"&lt;&gt;#N/A")</f>
        <v>0</v>
      </c>
      <c r="I103" s="43">
        <f t="shared" ref="I103" si="19">SUMIF(I93:I102,"&lt;&gt;#N/A")</f>
        <v>0</v>
      </c>
      <c r="J103" s="43">
        <f>SUMIF(J93:J102,"&lt;&gt;#N/A")</f>
        <v>0</v>
      </c>
    </row>
    <row r="104" spans="1:10" ht="24.95" customHeight="1" x14ac:dyDescent="0.4">
      <c r="A104" s="54"/>
      <c r="B104" s="54"/>
      <c r="C104" s="54"/>
      <c r="D104" s="54"/>
      <c r="E104" s="54"/>
      <c r="F104" s="54"/>
      <c r="G104" s="55"/>
      <c r="H104" s="55"/>
      <c r="I104" s="55"/>
    </row>
    <row r="105" spans="1:10" ht="24.95" customHeight="1" x14ac:dyDescent="0.4">
      <c r="A105" s="56" t="s">
        <v>91</v>
      </c>
      <c r="B105" s="54"/>
      <c r="C105" s="54"/>
      <c r="D105" s="54"/>
      <c r="E105" s="54"/>
      <c r="F105" s="54"/>
      <c r="G105" s="55"/>
      <c r="H105" s="55"/>
      <c r="I105" s="55"/>
    </row>
    <row r="106" spans="1:10" ht="42.95" customHeight="1" x14ac:dyDescent="0.4">
      <c r="A106" s="160" t="s">
        <v>129</v>
      </c>
      <c r="B106" s="28" t="s">
        <v>49</v>
      </c>
      <c r="C106" s="28" t="s">
        <v>51</v>
      </c>
      <c r="D106" s="28" t="s">
        <v>32</v>
      </c>
      <c r="E106" s="41" t="s">
        <v>162</v>
      </c>
      <c r="F106" s="41" t="s">
        <v>163</v>
      </c>
      <c r="G106" s="28" t="s">
        <v>33</v>
      </c>
      <c r="H106" s="41" t="s">
        <v>133</v>
      </c>
      <c r="I106" s="41" t="s">
        <v>35</v>
      </c>
      <c r="J106" s="41" t="s">
        <v>113</v>
      </c>
    </row>
    <row r="107" spans="1:10" ht="24.95" customHeight="1" x14ac:dyDescent="0.4">
      <c r="A107" s="160"/>
      <c r="B107" s="49"/>
      <c r="C107" s="59"/>
      <c r="D107" s="49"/>
      <c r="E107" s="49"/>
      <c r="F107" s="49"/>
      <c r="G107" s="49"/>
      <c r="H107" s="50"/>
      <c r="I107" s="42">
        <f>IF(AND(B107&lt;&gt;"",C107&lt;&gt;"",D107&lt;&gt;"",E107&lt;&gt;"",F107&lt;&gt;"",G107&lt;&gt;"",H107&lt;&gt;""),VLOOKUP(G107,通所リハビリテーション費!$A$41:$B$45,2,0),0)</f>
        <v>0</v>
      </c>
      <c r="J107" s="42">
        <f>((I107*H107)*0.1*10)/2</f>
        <v>0</v>
      </c>
    </row>
    <row r="108" spans="1:10" ht="24.95" customHeight="1" x14ac:dyDescent="0.4">
      <c r="A108" s="160"/>
      <c r="B108" s="49"/>
      <c r="C108" s="59"/>
      <c r="D108" s="49"/>
      <c r="E108" s="49"/>
      <c r="F108" s="49"/>
      <c r="G108" s="49"/>
      <c r="H108" s="50"/>
      <c r="I108" s="42">
        <f>IF(AND(B108&lt;&gt;"",C108&lt;&gt;"",D108&lt;&gt;"",E108&lt;&gt;"",F108&lt;&gt;"",G108&lt;&gt;"",H108&lt;&gt;""),VLOOKUP(G108,通所リハビリテーション費!$A$41:$B$45,2,0),0)</f>
        <v>0</v>
      </c>
      <c r="J108" s="42">
        <f t="shared" ref="J108:J111" si="20">((I108*H108)*0.1*10)/2</f>
        <v>0</v>
      </c>
    </row>
    <row r="109" spans="1:10" ht="24.95" customHeight="1" x14ac:dyDescent="0.4">
      <c r="A109" s="160"/>
      <c r="B109" s="49"/>
      <c r="C109" s="59"/>
      <c r="D109" s="49"/>
      <c r="E109" s="49"/>
      <c r="F109" s="49"/>
      <c r="G109" s="49"/>
      <c r="H109" s="50"/>
      <c r="I109" s="42">
        <f>IF(AND(B109&lt;&gt;"",C109&lt;&gt;"",D109&lt;&gt;"",E109&lt;&gt;"",F109&lt;&gt;"",G109&lt;&gt;"",H109&lt;&gt;""),VLOOKUP(G109,通所リハビリテーション費!$A$41:$B$45,2,0),0)</f>
        <v>0</v>
      </c>
      <c r="J109" s="42">
        <f t="shared" si="20"/>
        <v>0</v>
      </c>
    </row>
    <row r="110" spans="1:10" ht="24.95" customHeight="1" x14ac:dyDescent="0.4">
      <c r="A110" s="160"/>
      <c r="B110" s="49"/>
      <c r="C110" s="59"/>
      <c r="D110" s="49"/>
      <c r="E110" s="49"/>
      <c r="F110" s="49"/>
      <c r="G110" s="49"/>
      <c r="H110" s="50"/>
      <c r="I110" s="42">
        <f>IF(AND(B110&lt;&gt;"",C110&lt;&gt;"",D110&lt;&gt;"",E110&lt;&gt;"",F110&lt;&gt;"",G110&lt;&gt;"",H110&lt;&gt;""),VLOOKUP(G110,通所リハビリテーション費!$A$41:$B$45,2,0),0)</f>
        <v>0</v>
      </c>
      <c r="J110" s="42">
        <f t="shared" si="20"/>
        <v>0</v>
      </c>
    </row>
    <row r="111" spans="1:10" ht="24.95" customHeight="1" x14ac:dyDescent="0.4">
      <c r="A111" s="160"/>
      <c r="B111" s="49"/>
      <c r="C111" s="59"/>
      <c r="D111" s="49"/>
      <c r="E111" s="49"/>
      <c r="F111" s="49"/>
      <c r="G111" s="49"/>
      <c r="H111" s="50"/>
      <c r="I111" s="42">
        <f>IF(AND(B111&lt;&gt;"",C111&lt;&gt;"",D111&lt;&gt;"",E111&lt;&gt;"",F111&lt;&gt;"",G111&lt;&gt;"",H111&lt;&gt;""),VLOOKUP(G111,通所リハビリテーション費!$A$41:$B$45,2,0),0)</f>
        <v>0</v>
      </c>
      <c r="J111" s="42">
        <f t="shared" si="20"/>
        <v>0</v>
      </c>
    </row>
    <row r="112" spans="1:10" ht="24.95" customHeight="1" x14ac:dyDescent="0.4">
      <c r="A112" s="110" t="s">
        <v>38</v>
      </c>
      <c r="B112" s="111"/>
      <c r="C112" s="111"/>
      <c r="D112" s="111"/>
      <c r="E112" s="111"/>
      <c r="F112" s="111"/>
      <c r="G112" s="112"/>
      <c r="H112" s="43">
        <f>SUMIF(H107:H111,"&lt;&gt;#N/A")</f>
        <v>0</v>
      </c>
      <c r="I112" s="43">
        <f>SUMIF(I107:I111,"&lt;&gt;#N/A")</f>
        <v>0</v>
      </c>
      <c r="J112" s="43">
        <f t="shared" ref="J112" si="21">SUMIF(J107:J111,"&lt;&gt;#N/A")</f>
        <v>0</v>
      </c>
    </row>
    <row r="113" spans="1:21" ht="24.95" customHeight="1" x14ac:dyDescent="0.4">
      <c r="A113" s="26"/>
      <c r="B113" s="26"/>
      <c r="C113" s="26"/>
      <c r="D113" s="26"/>
      <c r="E113" s="26"/>
      <c r="F113" s="26"/>
      <c r="G113" s="26"/>
      <c r="H113" s="27"/>
      <c r="I113" s="27"/>
      <c r="J113" s="27"/>
    </row>
    <row r="114" spans="1:21" s="44" customFormat="1" ht="24.95" customHeight="1" x14ac:dyDescent="0.4">
      <c r="A114" s="40" t="s">
        <v>42</v>
      </c>
      <c r="B114" s="32"/>
      <c r="C114" s="32"/>
      <c r="D114" s="32"/>
      <c r="E114" s="32"/>
      <c r="F114" s="32"/>
      <c r="G114" s="32"/>
      <c r="H114" s="32"/>
      <c r="I114" s="32"/>
      <c r="J114" s="32"/>
      <c r="Q114" s="33"/>
      <c r="R114" s="33"/>
      <c r="S114" s="33"/>
      <c r="T114" s="32"/>
      <c r="U114" s="32"/>
    </row>
    <row r="115" spans="1:21" ht="24.95" customHeight="1" x14ac:dyDescent="0.4">
      <c r="A115" s="53" t="s">
        <v>90</v>
      </c>
    </row>
    <row r="116" spans="1:21" ht="42.95" customHeight="1" x14ac:dyDescent="0.4">
      <c r="A116" s="160" t="s">
        <v>130</v>
      </c>
      <c r="B116" s="28" t="s">
        <v>49</v>
      </c>
      <c r="C116" s="28" t="s">
        <v>51</v>
      </c>
      <c r="D116" s="28" t="s">
        <v>32</v>
      </c>
      <c r="E116" s="41" t="s">
        <v>162</v>
      </c>
      <c r="F116" s="41" t="s">
        <v>163</v>
      </c>
      <c r="G116" s="28" t="s">
        <v>33</v>
      </c>
      <c r="H116" s="41" t="s">
        <v>50</v>
      </c>
      <c r="I116" s="41" t="s">
        <v>35</v>
      </c>
      <c r="J116" s="41" t="s">
        <v>113</v>
      </c>
    </row>
    <row r="117" spans="1:21" ht="24.95" customHeight="1" x14ac:dyDescent="0.4">
      <c r="A117" s="160"/>
      <c r="B117" s="49"/>
      <c r="C117" s="59"/>
      <c r="D117" s="49"/>
      <c r="E117" s="49"/>
      <c r="F117" s="49"/>
      <c r="G117" s="49"/>
      <c r="H117" s="50"/>
      <c r="I117" s="42">
        <f>IF(AND(B117&lt;&gt;"",C117&lt;&gt;"",D117&lt;&gt;"",E117&lt;&gt;"",F117&lt;&gt;"",G117&lt;&gt;"",H117&lt;&gt;""),VLOOKUP(G117,通所リハビリテーション費!$A$48:$B$52,2,0),0)</f>
        <v>0</v>
      </c>
      <c r="J117" s="42">
        <f>(I117*H117)*0.1*10</f>
        <v>0</v>
      </c>
    </row>
    <row r="118" spans="1:21" ht="24.95" customHeight="1" x14ac:dyDescent="0.4">
      <c r="A118" s="160"/>
      <c r="B118" s="49"/>
      <c r="C118" s="59"/>
      <c r="D118" s="49"/>
      <c r="E118" s="49"/>
      <c r="F118" s="49"/>
      <c r="G118" s="49"/>
      <c r="H118" s="50"/>
      <c r="I118" s="42">
        <f>IF(AND(B118&lt;&gt;"",C118&lt;&gt;"",D118&lt;&gt;"",E118&lt;&gt;"",F118&lt;&gt;"",G118&lt;&gt;"",H118&lt;&gt;""),VLOOKUP(G118,通所リハビリテーション費!$A$48:$B$52,2,0),0)</f>
        <v>0</v>
      </c>
      <c r="J118" s="42">
        <f t="shared" ref="J118:J121" si="22">(I118*H118)*0.1*10</f>
        <v>0</v>
      </c>
    </row>
    <row r="119" spans="1:21" ht="24.95" customHeight="1" x14ac:dyDescent="0.4">
      <c r="A119" s="160"/>
      <c r="B119" s="49"/>
      <c r="C119" s="59"/>
      <c r="D119" s="49"/>
      <c r="E119" s="49"/>
      <c r="F119" s="49"/>
      <c r="G119" s="49"/>
      <c r="H119" s="50"/>
      <c r="I119" s="42">
        <f>IF(AND(B119&lt;&gt;"",C119&lt;&gt;"",D119&lt;&gt;"",E119&lt;&gt;"",F119&lt;&gt;"",G119&lt;&gt;"",H119&lt;&gt;""),VLOOKUP(G119,通所リハビリテーション費!$A$48:$B$52,2,0),0)</f>
        <v>0</v>
      </c>
      <c r="J119" s="42">
        <f t="shared" si="22"/>
        <v>0</v>
      </c>
    </row>
    <row r="120" spans="1:21" ht="24.95" customHeight="1" x14ac:dyDescent="0.4">
      <c r="A120" s="160"/>
      <c r="B120" s="49"/>
      <c r="C120" s="59"/>
      <c r="D120" s="49"/>
      <c r="E120" s="49"/>
      <c r="F120" s="49"/>
      <c r="G120" s="49"/>
      <c r="H120" s="50"/>
      <c r="I120" s="42">
        <f>IF(AND(B120&lt;&gt;"",C120&lt;&gt;"",D120&lt;&gt;"",E120&lt;&gt;"",F120&lt;&gt;"",G120&lt;&gt;"",H120&lt;&gt;""),VLOOKUP(G120,通所リハビリテーション費!$A$48:$B$52,2,0),0)</f>
        <v>0</v>
      </c>
      <c r="J120" s="42">
        <f t="shared" si="22"/>
        <v>0</v>
      </c>
    </row>
    <row r="121" spans="1:21" ht="24.95" customHeight="1" x14ac:dyDescent="0.4">
      <c r="A121" s="160"/>
      <c r="B121" s="49"/>
      <c r="C121" s="59"/>
      <c r="D121" s="49"/>
      <c r="E121" s="49"/>
      <c r="F121" s="49"/>
      <c r="G121" s="49"/>
      <c r="H121" s="50"/>
      <c r="I121" s="42">
        <f>IF(AND(B121&lt;&gt;"",C121&lt;&gt;"",D121&lt;&gt;"",E121&lt;&gt;"",F121&lt;&gt;"",G121&lt;&gt;"",H121&lt;&gt;""),VLOOKUP(G121,通所リハビリテーション費!$A$48:$B$52,2,0),0)</f>
        <v>0</v>
      </c>
      <c r="J121" s="42">
        <f t="shared" si="22"/>
        <v>0</v>
      </c>
    </row>
    <row r="122" spans="1:21" ht="24.95" customHeight="1" x14ac:dyDescent="0.4">
      <c r="A122" s="160"/>
      <c r="B122" s="49"/>
      <c r="C122" s="49"/>
      <c r="D122" s="49"/>
      <c r="E122" s="49"/>
      <c r="F122" s="49"/>
      <c r="G122" s="49"/>
      <c r="H122" s="50"/>
      <c r="I122" s="42">
        <f>IF(AND(B122&lt;&gt;"",C122&lt;&gt;"",D122&lt;&gt;"",E122&lt;&gt;"",F122&lt;&gt;"",G122&lt;&gt;"",H122&lt;&gt;""),VLOOKUP(G122,通所リハビリテーション費!$A$48:$B$52,2,0),0)</f>
        <v>0</v>
      </c>
      <c r="J122" s="42">
        <f>(I122*H122)*0.1*10</f>
        <v>0</v>
      </c>
    </row>
    <row r="123" spans="1:21" ht="24.95" customHeight="1" x14ac:dyDescent="0.4">
      <c r="A123" s="160"/>
      <c r="B123" s="49"/>
      <c r="C123" s="49"/>
      <c r="D123" s="49"/>
      <c r="E123" s="49"/>
      <c r="F123" s="49"/>
      <c r="G123" s="49"/>
      <c r="H123" s="50"/>
      <c r="I123" s="42">
        <f>IF(AND(B123&lt;&gt;"",C123&lt;&gt;"",D123&lt;&gt;"",E123&lt;&gt;"",F123&lt;&gt;"",G123&lt;&gt;"",H123&lt;&gt;""),VLOOKUP(G123,通所リハビリテーション費!$A$48:$B$52,2,0),0)</f>
        <v>0</v>
      </c>
      <c r="J123" s="42">
        <f t="shared" ref="J123:J126" si="23">(I123*H123)*0.1*10</f>
        <v>0</v>
      </c>
    </row>
    <row r="124" spans="1:21" ht="24.95" customHeight="1" x14ac:dyDescent="0.4">
      <c r="A124" s="160"/>
      <c r="B124" s="49"/>
      <c r="C124" s="49"/>
      <c r="D124" s="49"/>
      <c r="E124" s="49"/>
      <c r="F124" s="49"/>
      <c r="G124" s="49"/>
      <c r="H124" s="50"/>
      <c r="I124" s="42">
        <f>IF(AND(B124&lt;&gt;"",C124&lt;&gt;"",D124&lt;&gt;"",E124&lt;&gt;"",F124&lt;&gt;"",G124&lt;&gt;"",H124&lt;&gt;""),VLOOKUP(G124,通所リハビリテーション費!$A$48:$B$52,2,0),0)</f>
        <v>0</v>
      </c>
      <c r="J124" s="42">
        <f t="shared" si="23"/>
        <v>0</v>
      </c>
    </row>
    <row r="125" spans="1:21" ht="24.95" customHeight="1" x14ac:dyDescent="0.4">
      <c r="A125" s="160"/>
      <c r="B125" s="49"/>
      <c r="C125" s="49"/>
      <c r="D125" s="49"/>
      <c r="E125" s="49"/>
      <c r="F125" s="49"/>
      <c r="G125" s="49"/>
      <c r="H125" s="50"/>
      <c r="I125" s="42">
        <f>IF(AND(B125&lt;&gt;"",C125&lt;&gt;"",D125&lt;&gt;"",E125&lt;&gt;"",F125&lt;&gt;"",G125&lt;&gt;"",H125&lt;&gt;""),VLOOKUP(G125,通所リハビリテーション費!$A$48:$B$52,2,0),0)</f>
        <v>0</v>
      </c>
      <c r="J125" s="42">
        <f t="shared" si="23"/>
        <v>0</v>
      </c>
    </row>
    <row r="126" spans="1:21" ht="24.95" customHeight="1" x14ac:dyDescent="0.4">
      <c r="A126" s="160"/>
      <c r="B126" s="49"/>
      <c r="C126" s="49"/>
      <c r="D126" s="49"/>
      <c r="E126" s="49"/>
      <c r="F126" s="49"/>
      <c r="G126" s="49"/>
      <c r="H126" s="50"/>
      <c r="I126" s="42">
        <f>IF(AND(B126&lt;&gt;"",C126&lt;&gt;"",D126&lt;&gt;"",E126&lt;&gt;"",F126&lt;&gt;"",G126&lt;&gt;"",H126&lt;&gt;""),VLOOKUP(G126,通所リハビリテーション費!$A$48:$B$52,2,0),0)</f>
        <v>0</v>
      </c>
      <c r="J126" s="42">
        <f t="shared" si="23"/>
        <v>0</v>
      </c>
    </row>
    <row r="127" spans="1:21" ht="24.95" customHeight="1" x14ac:dyDescent="0.4">
      <c r="A127" s="110" t="s">
        <v>38</v>
      </c>
      <c r="B127" s="111"/>
      <c r="C127" s="111"/>
      <c r="D127" s="111"/>
      <c r="E127" s="111"/>
      <c r="F127" s="111"/>
      <c r="G127" s="112"/>
      <c r="H127" s="43">
        <f>SUMIF(H117:H126,"&lt;&gt;#N/A")</f>
        <v>0</v>
      </c>
      <c r="I127" s="43">
        <f t="shared" ref="I127:J127" si="24">SUMIF(I117:I126,"&lt;&gt;#N/A")</f>
        <v>0</v>
      </c>
      <c r="J127" s="43">
        <f t="shared" si="24"/>
        <v>0</v>
      </c>
    </row>
    <row r="128" spans="1:21" ht="24.95" customHeight="1" x14ac:dyDescent="0.4">
      <c r="A128" s="54"/>
      <c r="B128" s="54"/>
      <c r="C128" s="54"/>
      <c r="D128" s="54"/>
      <c r="E128" s="54"/>
      <c r="F128" s="54"/>
      <c r="G128" s="55"/>
      <c r="H128" s="55"/>
      <c r="I128" s="55"/>
    </row>
    <row r="129" spans="1:10" ht="24.95" customHeight="1" x14ac:dyDescent="0.4">
      <c r="A129" s="56" t="s">
        <v>91</v>
      </c>
      <c r="B129" s="54"/>
      <c r="C129" s="54"/>
      <c r="D129" s="54"/>
      <c r="E129" s="54"/>
      <c r="F129" s="54"/>
      <c r="G129" s="55"/>
      <c r="H129" s="55"/>
      <c r="I129" s="55"/>
    </row>
    <row r="130" spans="1:10" ht="42.95" customHeight="1" x14ac:dyDescent="0.4">
      <c r="A130" s="160" t="s">
        <v>130</v>
      </c>
      <c r="B130" s="28" t="s">
        <v>49</v>
      </c>
      <c r="C130" s="28" t="s">
        <v>51</v>
      </c>
      <c r="D130" s="28" t="s">
        <v>32</v>
      </c>
      <c r="E130" s="41" t="s">
        <v>162</v>
      </c>
      <c r="F130" s="41" t="s">
        <v>163</v>
      </c>
      <c r="G130" s="28" t="s">
        <v>33</v>
      </c>
      <c r="H130" s="41" t="s">
        <v>133</v>
      </c>
      <c r="I130" s="41" t="s">
        <v>35</v>
      </c>
      <c r="J130" s="41" t="s">
        <v>113</v>
      </c>
    </row>
    <row r="131" spans="1:10" ht="24.95" customHeight="1" x14ac:dyDescent="0.4">
      <c r="A131" s="160"/>
      <c r="B131" s="49"/>
      <c r="C131" s="59"/>
      <c r="D131" s="49"/>
      <c r="E131" s="49"/>
      <c r="F131" s="49"/>
      <c r="G131" s="49"/>
      <c r="H131" s="50"/>
      <c r="I131" s="42">
        <f>IF(AND(B131&lt;&gt;"",C131&lt;&gt;"",D131&lt;&gt;"",E131&lt;&gt;"",F131&lt;&gt;"",G131&lt;&gt;"",H131&lt;&gt;""),VLOOKUP(G131,通所リハビリテーション費!$A$48:$B$52,2,0),0)</f>
        <v>0</v>
      </c>
      <c r="J131" s="42">
        <f>((I131*H131)*0.1*10)/2</f>
        <v>0</v>
      </c>
    </row>
    <row r="132" spans="1:10" ht="24.95" customHeight="1" x14ac:dyDescent="0.4">
      <c r="A132" s="160"/>
      <c r="B132" s="49"/>
      <c r="C132" s="59"/>
      <c r="D132" s="49"/>
      <c r="E132" s="49"/>
      <c r="F132" s="49"/>
      <c r="G132" s="49"/>
      <c r="H132" s="50"/>
      <c r="I132" s="42">
        <f>IF(AND(B132&lt;&gt;"",C132&lt;&gt;"",D132&lt;&gt;"",E132&lt;&gt;"",F132&lt;&gt;"",G132&lt;&gt;"",H132&lt;&gt;""),VLOOKUP(G132,通所リハビリテーション費!$A$48:$B$52,2,0),0)</f>
        <v>0</v>
      </c>
      <c r="J132" s="42">
        <f t="shared" ref="J132:J135" si="25">((I132*H132)*0.1*10)/2</f>
        <v>0</v>
      </c>
    </row>
    <row r="133" spans="1:10" ht="24.95" customHeight="1" x14ac:dyDescent="0.4">
      <c r="A133" s="160"/>
      <c r="B133" s="49"/>
      <c r="C133" s="59"/>
      <c r="D133" s="49"/>
      <c r="E133" s="49"/>
      <c r="F133" s="49"/>
      <c r="G133" s="49"/>
      <c r="H133" s="50"/>
      <c r="I133" s="42">
        <f>IF(AND(B133&lt;&gt;"",C133&lt;&gt;"",D133&lt;&gt;"",E133&lt;&gt;"",F133&lt;&gt;"",G133&lt;&gt;"",H133&lt;&gt;""),VLOOKUP(G133,通所リハビリテーション費!$A$48:$B$52,2,0),0)</f>
        <v>0</v>
      </c>
      <c r="J133" s="42">
        <f t="shared" si="25"/>
        <v>0</v>
      </c>
    </row>
    <row r="134" spans="1:10" ht="24.95" customHeight="1" x14ac:dyDescent="0.4">
      <c r="A134" s="160"/>
      <c r="B134" s="49"/>
      <c r="C134" s="59"/>
      <c r="D134" s="49"/>
      <c r="E134" s="49"/>
      <c r="F134" s="49"/>
      <c r="G134" s="49"/>
      <c r="H134" s="50"/>
      <c r="I134" s="42">
        <f>IF(AND(B134&lt;&gt;"",C134&lt;&gt;"",D134&lt;&gt;"",E134&lt;&gt;"",F134&lt;&gt;"",G134&lt;&gt;"",H134&lt;&gt;""),VLOOKUP(G134,通所リハビリテーション費!$A$48:$B$52,2,0),0)</f>
        <v>0</v>
      </c>
      <c r="J134" s="42">
        <f t="shared" si="25"/>
        <v>0</v>
      </c>
    </row>
    <row r="135" spans="1:10" ht="24.95" customHeight="1" x14ac:dyDescent="0.4">
      <c r="A135" s="160"/>
      <c r="B135" s="49"/>
      <c r="C135" s="59"/>
      <c r="D135" s="49"/>
      <c r="E135" s="49"/>
      <c r="F135" s="49"/>
      <c r="G135" s="49"/>
      <c r="H135" s="50"/>
      <c r="I135" s="42">
        <f>IF(AND(B135&lt;&gt;"",C135&lt;&gt;"",D135&lt;&gt;"",E135&lt;&gt;"",F135&lt;&gt;"",G135&lt;&gt;"",H135&lt;&gt;""),VLOOKUP(G135,通所リハビリテーション費!$A$48:$B$52,2,0),0)</f>
        <v>0</v>
      </c>
      <c r="J135" s="42">
        <f t="shared" si="25"/>
        <v>0</v>
      </c>
    </row>
    <row r="136" spans="1:10" ht="24.95" customHeight="1" x14ac:dyDescent="0.4">
      <c r="A136" s="110" t="s">
        <v>38</v>
      </c>
      <c r="B136" s="111"/>
      <c r="C136" s="111"/>
      <c r="D136" s="111"/>
      <c r="E136" s="111"/>
      <c r="F136" s="111"/>
      <c r="G136" s="112"/>
      <c r="H136" s="43">
        <f>SUMIF(H131:H135,"&lt;&gt;#N/A")</f>
        <v>0</v>
      </c>
      <c r="I136" s="43">
        <f t="shared" ref="I136:J136" si="26">SUMIF(I131:I135,"&lt;&gt;#N/A")</f>
        <v>0</v>
      </c>
      <c r="J136" s="43">
        <f t="shared" si="26"/>
        <v>0</v>
      </c>
    </row>
    <row r="137" spans="1:10" ht="24.95" customHeight="1" x14ac:dyDescent="0.4">
      <c r="A137" s="26"/>
      <c r="B137" s="26"/>
      <c r="C137" s="26"/>
      <c r="D137" s="26"/>
      <c r="E137" s="26"/>
      <c r="F137" s="26"/>
      <c r="G137" s="26"/>
      <c r="H137" s="27"/>
      <c r="I137" s="27"/>
      <c r="J137" s="27"/>
    </row>
    <row r="138" spans="1:10" ht="24.95" customHeight="1" x14ac:dyDescent="0.4">
      <c r="A138" s="40" t="s">
        <v>43</v>
      </c>
    </row>
    <row r="139" spans="1:10" ht="24.95" customHeight="1" x14ac:dyDescent="0.4">
      <c r="A139" s="53" t="s">
        <v>90</v>
      </c>
    </row>
    <row r="140" spans="1:10" ht="42.95" customHeight="1" x14ac:dyDescent="0.4">
      <c r="A140" s="160" t="s">
        <v>131</v>
      </c>
      <c r="B140" s="28" t="s">
        <v>49</v>
      </c>
      <c r="C140" s="28" t="s">
        <v>51</v>
      </c>
      <c r="D140" s="28" t="s">
        <v>32</v>
      </c>
      <c r="E140" s="41" t="s">
        <v>162</v>
      </c>
      <c r="F140" s="41" t="s">
        <v>163</v>
      </c>
      <c r="G140" s="28" t="s">
        <v>33</v>
      </c>
      <c r="H140" s="41" t="s">
        <v>50</v>
      </c>
      <c r="I140" s="41" t="s">
        <v>35</v>
      </c>
      <c r="J140" s="41" t="s">
        <v>113</v>
      </c>
    </row>
    <row r="141" spans="1:10" ht="24.95" customHeight="1" x14ac:dyDescent="0.4">
      <c r="A141" s="160"/>
      <c r="B141" s="49"/>
      <c r="C141" s="59"/>
      <c r="D141" s="49"/>
      <c r="E141" s="49"/>
      <c r="F141" s="49"/>
      <c r="G141" s="49"/>
      <c r="H141" s="50"/>
      <c r="I141" s="42">
        <f>IF(AND(B141&lt;&gt;"",C141&lt;&gt;"",D141&lt;&gt;"",E141&lt;&gt;"",F141&lt;&gt;"",G141&lt;&gt;"",H141&lt;&gt;""),VLOOKUP(G141,通所リハビリテーション費!$A$55:$B$59,2,0),0)</f>
        <v>0</v>
      </c>
      <c r="J141" s="42">
        <f>(I141*H141)*0.1*10</f>
        <v>0</v>
      </c>
    </row>
    <row r="142" spans="1:10" ht="24.95" customHeight="1" x14ac:dyDescent="0.4">
      <c r="A142" s="160"/>
      <c r="B142" s="49"/>
      <c r="C142" s="59"/>
      <c r="D142" s="49"/>
      <c r="E142" s="49"/>
      <c r="F142" s="49"/>
      <c r="G142" s="49"/>
      <c r="H142" s="50"/>
      <c r="I142" s="42">
        <f>IF(AND(B142&lt;&gt;"",C142&lt;&gt;"",D142&lt;&gt;"",E142&lt;&gt;"",F142&lt;&gt;"",G142&lt;&gt;"",H142&lt;&gt;""),VLOOKUP(G142,通所リハビリテーション費!$A$55:$B$59,2,0),0)</f>
        <v>0</v>
      </c>
      <c r="J142" s="42">
        <f t="shared" ref="J142:J145" si="27">(I142*H142)*0.1*10</f>
        <v>0</v>
      </c>
    </row>
    <row r="143" spans="1:10" ht="24.95" customHeight="1" x14ac:dyDescent="0.4">
      <c r="A143" s="160"/>
      <c r="B143" s="49"/>
      <c r="C143" s="59"/>
      <c r="D143" s="49"/>
      <c r="E143" s="49"/>
      <c r="F143" s="49"/>
      <c r="G143" s="49"/>
      <c r="H143" s="50"/>
      <c r="I143" s="42">
        <f>IF(AND(B143&lt;&gt;"",C143&lt;&gt;"",D143&lt;&gt;"",E143&lt;&gt;"",F143&lt;&gt;"",G143&lt;&gt;"",H143&lt;&gt;""),VLOOKUP(G143,通所リハビリテーション費!$A$55:$B$59,2,0),0)</f>
        <v>0</v>
      </c>
      <c r="J143" s="42">
        <f t="shared" si="27"/>
        <v>0</v>
      </c>
    </row>
    <row r="144" spans="1:10" ht="24.95" customHeight="1" x14ac:dyDescent="0.4">
      <c r="A144" s="160"/>
      <c r="B144" s="49"/>
      <c r="C144" s="59"/>
      <c r="D144" s="49"/>
      <c r="E144" s="49"/>
      <c r="F144" s="49"/>
      <c r="G144" s="49"/>
      <c r="H144" s="50"/>
      <c r="I144" s="42">
        <f>IF(AND(B144&lt;&gt;"",C144&lt;&gt;"",D144&lt;&gt;"",E144&lt;&gt;"",F144&lt;&gt;"",G144&lt;&gt;"",H144&lt;&gt;""),VLOOKUP(G144,通所リハビリテーション費!$A$55:$B$59,2,0),0)</f>
        <v>0</v>
      </c>
      <c r="J144" s="42">
        <f t="shared" si="27"/>
        <v>0</v>
      </c>
    </row>
    <row r="145" spans="1:10" ht="24.95" customHeight="1" x14ac:dyDescent="0.4">
      <c r="A145" s="160"/>
      <c r="B145" s="49"/>
      <c r="C145" s="59"/>
      <c r="D145" s="49"/>
      <c r="E145" s="49"/>
      <c r="F145" s="49"/>
      <c r="G145" s="49"/>
      <c r="H145" s="50"/>
      <c r="I145" s="42">
        <f>IF(AND(B145&lt;&gt;"",C145&lt;&gt;"",D145&lt;&gt;"",E145&lt;&gt;"",F145&lt;&gt;"",G145&lt;&gt;"",H145&lt;&gt;""),VLOOKUP(G145,通所リハビリテーション費!$A$55:$B$59,2,0),0)</f>
        <v>0</v>
      </c>
      <c r="J145" s="42">
        <f t="shared" si="27"/>
        <v>0</v>
      </c>
    </row>
    <row r="146" spans="1:10" ht="24.95" customHeight="1" x14ac:dyDescent="0.4">
      <c r="A146" s="160"/>
      <c r="B146" s="49"/>
      <c r="C146" s="49"/>
      <c r="D146" s="49"/>
      <c r="E146" s="49"/>
      <c r="F146" s="49"/>
      <c r="G146" s="49"/>
      <c r="H146" s="50"/>
      <c r="I146" s="42">
        <f>IF(AND(B146&lt;&gt;"",C146&lt;&gt;"",D146&lt;&gt;"",E146&lt;&gt;"",F146&lt;&gt;"",G146&lt;&gt;"",H146&lt;&gt;""),VLOOKUP(G146,通所リハビリテーション費!$A$55:$B$59,2,0),0)</f>
        <v>0</v>
      </c>
      <c r="J146" s="42">
        <f>(I146*H146)*0.1*10</f>
        <v>0</v>
      </c>
    </row>
    <row r="147" spans="1:10" ht="24.95" customHeight="1" x14ac:dyDescent="0.4">
      <c r="A147" s="160"/>
      <c r="B147" s="49"/>
      <c r="C147" s="49"/>
      <c r="D147" s="49"/>
      <c r="E147" s="49"/>
      <c r="F147" s="49"/>
      <c r="G147" s="49"/>
      <c r="H147" s="50"/>
      <c r="I147" s="42">
        <f>IF(AND(B147&lt;&gt;"",C147&lt;&gt;"",D147&lt;&gt;"",E147&lt;&gt;"",F147&lt;&gt;"",G147&lt;&gt;"",H147&lt;&gt;""),VLOOKUP(G147,通所リハビリテーション費!$A$55:$B$59,2,0),0)</f>
        <v>0</v>
      </c>
      <c r="J147" s="42">
        <f t="shared" ref="J147:J150" si="28">(I147*H147)*0.1*10</f>
        <v>0</v>
      </c>
    </row>
    <row r="148" spans="1:10" ht="24.95" customHeight="1" x14ac:dyDescent="0.4">
      <c r="A148" s="160"/>
      <c r="B148" s="49"/>
      <c r="C148" s="49"/>
      <c r="D148" s="49"/>
      <c r="E148" s="49"/>
      <c r="F148" s="49"/>
      <c r="G148" s="49"/>
      <c r="H148" s="50"/>
      <c r="I148" s="42">
        <f>IF(AND(B148&lt;&gt;"",C148&lt;&gt;"",D148&lt;&gt;"",E148&lt;&gt;"",F148&lt;&gt;"",G148&lt;&gt;"",H148&lt;&gt;""),VLOOKUP(G148,通所リハビリテーション費!$A$55:$B$59,2,0),0)</f>
        <v>0</v>
      </c>
      <c r="J148" s="42">
        <f t="shared" si="28"/>
        <v>0</v>
      </c>
    </row>
    <row r="149" spans="1:10" ht="24.95" customHeight="1" x14ac:dyDescent="0.4">
      <c r="A149" s="160"/>
      <c r="B149" s="49"/>
      <c r="C149" s="49"/>
      <c r="D149" s="49"/>
      <c r="E149" s="49"/>
      <c r="F149" s="49"/>
      <c r="G149" s="49"/>
      <c r="H149" s="50"/>
      <c r="I149" s="42">
        <f>IF(AND(B149&lt;&gt;"",C149&lt;&gt;"",D149&lt;&gt;"",E149&lt;&gt;"",F149&lt;&gt;"",G149&lt;&gt;"",H149&lt;&gt;""),VLOOKUP(G149,通所リハビリテーション費!$A$55:$B$59,2,0),0)</f>
        <v>0</v>
      </c>
      <c r="J149" s="42">
        <f t="shared" si="28"/>
        <v>0</v>
      </c>
    </row>
    <row r="150" spans="1:10" ht="24.95" customHeight="1" x14ac:dyDescent="0.4">
      <c r="A150" s="160"/>
      <c r="B150" s="49"/>
      <c r="C150" s="49"/>
      <c r="D150" s="49"/>
      <c r="E150" s="49"/>
      <c r="F150" s="49"/>
      <c r="G150" s="49"/>
      <c r="H150" s="50"/>
      <c r="I150" s="42">
        <f>IF(AND(B150&lt;&gt;"",C150&lt;&gt;"",D150&lt;&gt;"",E150&lt;&gt;"",F150&lt;&gt;"",G150&lt;&gt;"",H150&lt;&gt;""),VLOOKUP(G150,通所リハビリテーション費!$A$55:$B$59,2,0),0)</f>
        <v>0</v>
      </c>
      <c r="J150" s="42">
        <f t="shared" si="28"/>
        <v>0</v>
      </c>
    </row>
    <row r="151" spans="1:10" ht="24.95" customHeight="1" x14ac:dyDescent="0.4">
      <c r="A151" s="110" t="s">
        <v>38</v>
      </c>
      <c r="B151" s="111"/>
      <c r="C151" s="111"/>
      <c r="D151" s="111"/>
      <c r="E151" s="111"/>
      <c r="F151" s="111"/>
      <c r="G151" s="112"/>
      <c r="H151" s="43">
        <f>SUMIF(H141:H150,"&lt;&gt;#N/A")</f>
        <v>0</v>
      </c>
      <c r="I151" s="43">
        <f t="shared" ref="I151:J151" si="29">SUMIF(I141:I150,"&lt;&gt;#N/A")</f>
        <v>0</v>
      </c>
      <c r="J151" s="43">
        <f t="shared" si="29"/>
        <v>0</v>
      </c>
    </row>
    <row r="152" spans="1:10" ht="24.95" customHeight="1" x14ac:dyDescent="0.4">
      <c r="A152" s="54"/>
      <c r="B152" s="54"/>
      <c r="C152" s="54"/>
      <c r="D152" s="54"/>
      <c r="E152" s="54"/>
      <c r="F152" s="54"/>
      <c r="G152" s="55"/>
      <c r="H152" s="55"/>
      <c r="I152" s="55"/>
    </row>
    <row r="153" spans="1:10" ht="24.95" customHeight="1" x14ac:dyDescent="0.4">
      <c r="A153" s="56" t="s">
        <v>91</v>
      </c>
      <c r="B153" s="54"/>
      <c r="C153" s="54"/>
      <c r="D153" s="54"/>
      <c r="E153" s="54"/>
      <c r="F153" s="54"/>
      <c r="G153" s="55"/>
      <c r="H153" s="55"/>
      <c r="I153" s="55"/>
    </row>
    <row r="154" spans="1:10" ht="42.95" customHeight="1" x14ac:dyDescent="0.4">
      <c r="A154" s="160" t="s">
        <v>131</v>
      </c>
      <c r="B154" s="28" t="s">
        <v>49</v>
      </c>
      <c r="C154" s="28" t="s">
        <v>51</v>
      </c>
      <c r="D154" s="28" t="s">
        <v>32</v>
      </c>
      <c r="E154" s="41" t="s">
        <v>162</v>
      </c>
      <c r="F154" s="41" t="s">
        <v>163</v>
      </c>
      <c r="G154" s="28" t="s">
        <v>33</v>
      </c>
      <c r="H154" s="41" t="s">
        <v>133</v>
      </c>
      <c r="I154" s="41" t="s">
        <v>35</v>
      </c>
      <c r="J154" s="41" t="s">
        <v>113</v>
      </c>
    </row>
    <row r="155" spans="1:10" ht="24.95" customHeight="1" x14ac:dyDescent="0.4">
      <c r="A155" s="160"/>
      <c r="B155" s="49"/>
      <c r="C155" s="59"/>
      <c r="D155" s="49"/>
      <c r="E155" s="49"/>
      <c r="F155" s="49"/>
      <c r="G155" s="49"/>
      <c r="H155" s="50"/>
      <c r="I155" s="42">
        <f>IF(AND(B155&lt;&gt;"",C155&lt;&gt;"",D155&lt;&gt;"",E155&lt;&gt;"",F155&lt;&gt;"",G155&lt;&gt;"",H155&lt;&gt;""),VLOOKUP(G155,通所リハビリテーション費!$A$55:$B$59,2,0),0)</f>
        <v>0</v>
      </c>
      <c r="J155" s="42">
        <f>((I155*H155)*0.1*10)/2</f>
        <v>0</v>
      </c>
    </row>
    <row r="156" spans="1:10" ht="24.95" customHeight="1" x14ac:dyDescent="0.4">
      <c r="A156" s="160"/>
      <c r="B156" s="49"/>
      <c r="C156" s="59"/>
      <c r="D156" s="49"/>
      <c r="E156" s="49"/>
      <c r="F156" s="49"/>
      <c r="G156" s="49"/>
      <c r="H156" s="50"/>
      <c r="I156" s="42">
        <f>IF(AND(B156&lt;&gt;"",C156&lt;&gt;"",D156&lt;&gt;"",E156&lt;&gt;"",F156&lt;&gt;"",G156&lt;&gt;"",H156&lt;&gt;""),VLOOKUP(G156,通所リハビリテーション費!$A$55:$B$59,2,0),0)</f>
        <v>0</v>
      </c>
      <c r="J156" s="42">
        <f t="shared" ref="J156:J159" si="30">((I156*H156)*0.1*10)/2</f>
        <v>0</v>
      </c>
    </row>
    <row r="157" spans="1:10" ht="24.95" customHeight="1" x14ac:dyDescent="0.4">
      <c r="A157" s="160"/>
      <c r="B157" s="49"/>
      <c r="C157" s="59"/>
      <c r="D157" s="49"/>
      <c r="E157" s="49"/>
      <c r="F157" s="49"/>
      <c r="G157" s="49"/>
      <c r="H157" s="50"/>
      <c r="I157" s="42">
        <f>IF(AND(B157&lt;&gt;"",C157&lt;&gt;"",D157&lt;&gt;"",E157&lt;&gt;"",F157&lt;&gt;"",G157&lt;&gt;"",H157&lt;&gt;""),VLOOKUP(G157,通所リハビリテーション費!$A$55:$B$59,2,0),0)</f>
        <v>0</v>
      </c>
      <c r="J157" s="42">
        <f t="shared" si="30"/>
        <v>0</v>
      </c>
    </row>
    <row r="158" spans="1:10" ht="24.95" customHeight="1" x14ac:dyDescent="0.4">
      <c r="A158" s="160"/>
      <c r="B158" s="49"/>
      <c r="C158" s="59"/>
      <c r="D158" s="49"/>
      <c r="E158" s="49"/>
      <c r="F158" s="49"/>
      <c r="G158" s="49"/>
      <c r="H158" s="50"/>
      <c r="I158" s="42">
        <f>IF(AND(B158&lt;&gt;"",C158&lt;&gt;"",D158&lt;&gt;"",E158&lt;&gt;"",F158&lt;&gt;"",G158&lt;&gt;"",H158&lt;&gt;""),VLOOKUP(G158,通所リハビリテーション費!$A$55:$B$59,2,0),0)</f>
        <v>0</v>
      </c>
      <c r="J158" s="42">
        <f t="shared" si="30"/>
        <v>0</v>
      </c>
    </row>
    <row r="159" spans="1:10" ht="24.95" customHeight="1" x14ac:dyDescent="0.4">
      <c r="A159" s="160"/>
      <c r="B159" s="49"/>
      <c r="C159" s="59"/>
      <c r="D159" s="49"/>
      <c r="E159" s="49"/>
      <c r="F159" s="49"/>
      <c r="G159" s="49"/>
      <c r="H159" s="50"/>
      <c r="I159" s="42">
        <f>IF(AND(B159&lt;&gt;"",C159&lt;&gt;"",D159&lt;&gt;"",E159&lt;&gt;"",F159&lt;&gt;"",G159&lt;&gt;"",H159&lt;&gt;""),VLOOKUP(G159,通所リハビリテーション費!$A$55:$B$59,2,0),0)</f>
        <v>0</v>
      </c>
      <c r="J159" s="42">
        <f t="shared" si="30"/>
        <v>0</v>
      </c>
    </row>
    <row r="160" spans="1:10" ht="24.95" customHeight="1" x14ac:dyDescent="0.4">
      <c r="A160" s="110" t="s">
        <v>38</v>
      </c>
      <c r="B160" s="111"/>
      <c r="C160" s="111"/>
      <c r="D160" s="111"/>
      <c r="E160" s="111"/>
      <c r="F160" s="111"/>
      <c r="G160" s="112"/>
      <c r="H160" s="43">
        <f>SUMIF(H155:H159,"&lt;&gt;#N/A")</f>
        <v>0</v>
      </c>
      <c r="I160" s="43">
        <f t="shared" ref="I160:J160" si="31">SUMIF(I155:I159,"&lt;&gt;#N/A")</f>
        <v>0</v>
      </c>
      <c r="J160" s="43">
        <f t="shared" si="31"/>
        <v>0</v>
      </c>
    </row>
    <row r="161" spans="1:10" ht="24.95" customHeight="1" x14ac:dyDescent="0.4">
      <c r="A161" s="26"/>
      <c r="B161" s="26"/>
      <c r="C161" s="26"/>
      <c r="D161" s="26"/>
      <c r="E161" s="26"/>
      <c r="F161" s="26"/>
      <c r="G161" s="26"/>
      <c r="H161" s="27"/>
      <c r="I161" s="27"/>
      <c r="J161" s="27"/>
    </row>
    <row r="162" spans="1:10" ht="24.95" customHeight="1" x14ac:dyDescent="0.4">
      <c r="A162" s="40" t="s">
        <v>44</v>
      </c>
    </row>
    <row r="163" spans="1:10" ht="24.95" customHeight="1" x14ac:dyDescent="0.4">
      <c r="A163" s="53" t="s">
        <v>90</v>
      </c>
    </row>
    <row r="164" spans="1:10" ht="42.95" customHeight="1" x14ac:dyDescent="0.4">
      <c r="A164" s="157" t="s">
        <v>132</v>
      </c>
      <c r="B164" s="28" t="s">
        <v>49</v>
      </c>
      <c r="C164" s="28" t="s">
        <v>51</v>
      </c>
      <c r="D164" s="28" t="s">
        <v>32</v>
      </c>
      <c r="E164" s="41" t="s">
        <v>162</v>
      </c>
      <c r="F164" s="41" t="s">
        <v>163</v>
      </c>
      <c r="G164" s="28" t="s">
        <v>33</v>
      </c>
      <c r="H164" s="41" t="s">
        <v>50</v>
      </c>
      <c r="I164" s="41" t="s">
        <v>35</v>
      </c>
      <c r="J164" s="41" t="s">
        <v>113</v>
      </c>
    </row>
    <row r="165" spans="1:10" ht="24.95" customHeight="1" x14ac:dyDescent="0.4">
      <c r="A165" s="158"/>
      <c r="B165" s="49"/>
      <c r="C165" s="59"/>
      <c r="D165" s="49"/>
      <c r="E165" s="49"/>
      <c r="F165" s="49"/>
      <c r="G165" s="49"/>
      <c r="H165" s="50"/>
      <c r="I165" s="42">
        <f>IF(AND(B165&lt;&gt;"",C165&lt;&gt;"",D165&lt;&gt;"",E165&lt;&gt;"",F165&lt;&gt;"",G165&lt;&gt;"",H165&lt;&gt;""),VLOOKUP(G165,通所リハビリテーション費!$A$62:$B$66,2,0),0)</f>
        <v>0</v>
      </c>
      <c r="J165" s="42">
        <f>(I165*H165)*0.1*10</f>
        <v>0</v>
      </c>
    </row>
    <row r="166" spans="1:10" ht="24.95" customHeight="1" x14ac:dyDescent="0.4">
      <c r="A166" s="158"/>
      <c r="B166" s="49"/>
      <c r="C166" s="59"/>
      <c r="D166" s="49"/>
      <c r="E166" s="49"/>
      <c r="F166" s="49"/>
      <c r="G166" s="49"/>
      <c r="H166" s="50"/>
      <c r="I166" s="42">
        <f>IF(AND(B166&lt;&gt;"",C166&lt;&gt;"",D166&lt;&gt;"",E166&lt;&gt;"",F166&lt;&gt;"",G166&lt;&gt;"",H166&lt;&gt;""),VLOOKUP(G166,通所リハビリテーション費!$A$62:$B$66,2,0),0)</f>
        <v>0</v>
      </c>
      <c r="J166" s="42">
        <f t="shared" ref="J166:J169" si="32">(I166*H166)*0.1*10</f>
        <v>0</v>
      </c>
    </row>
    <row r="167" spans="1:10" ht="24.95" customHeight="1" x14ac:dyDescent="0.4">
      <c r="A167" s="158"/>
      <c r="B167" s="49"/>
      <c r="C167" s="59"/>
      <c r="D167" s="49"/>
      <c r="E167" s="49"/>
      <c r="F167" s="49"/>
      <c r="G167" s="49"/>
      <c r="H167" s="50"/>
      <c r="I167" s="42">
        <f>IF(AND(B167&lt;&gt;"",C167&lt;&gt;"",D167&lt;&gt;"",E167&lt;&gt;"",F167&lt;&gt;"",G167&lt;&gt;"",H167&lt;&gt;""),VLOOKUP(G167,通所リハビリテーション費!$A$62:$B$66,2,0),0)</f>
        <v>0</v>
      </c>
      <c r="J167" s="42">
        <f t="shared" si="32"/>
        <v>0</v>
      </c>
    </row>
    <row r="168" spans="1:10" ht="24.95" customHeight="1" x14ac:dyDescent="0.4">
      <c r="A168" s="158"/>
      <c r="B168" s="49"/>
      <c r="C168" s="59"/>
      <c r="D168" s="49"/>
      <c r="E168" s="49"/>
      <c r="F168" s="49"/>
      <c r="G168" s="49"/>
      <c r="H168" s="50"/>
      <c r="I168" s="42">
        <f>IF(AND(B168&lt;&gt;"",C168&lt;&gt;"",D168&lt;&gt;"",E168&lt;&gt;"",F168&lt;&gt;"",G168&lt;&gt;"",H168&lt;&gt;""),VLOOKUP(G168,通所リハビリテーション費!$A$62:$B$66,2,0),0)</f>
        <v>0</v>
      </c>
      <c r="J168" s="42">
        <f t="shared" si="32"/>
        <v>0</v>
      </c>
    </row>
    <row r="169" spans="1:10" ht="24.95" customHeight="1" x14ac:dyDescent="0.4">
      <c r="A169" s="158"/>
      <c r="B169" s="49"/>
      <c r="C169" s="59"/>
      <c r="D169" s="49"/>
      <c r="E169" s="49"/>
      <c r="F169" s="49"/>
      <c r="G169" s="49"/>
      <c r="H169" s="50"/>
      <c r="I169" s="42">
        <f>IF(AND(B169&lt;&gt;"",C169&lt;&gt;"",D169&lt;&gt;"",E169&lt;&gt;"",F169&lt;&gt;"",G169&lt;&gt;"",H169&lt;&gt;""),VLOOKUP(G169,通所リハビリテーション費!$A$62:$B$66,2,0),0)</f>
        <v>0</v>
      </c>
      <c r="J169" s="42">
        <f t="shared" si="32"/>
        <v>0</v>
      </c>
    </row>
    <row r="170" spans="1:10" ht="24.95" customHeight="1" x14ac:dyDescent="0.4">
      <c r="A170" s="158"/>
      <c r="B170" s="49"/>
      <c r="C170" s="49"/>
      <c r="D170" s="49"/>
      <c r="E170" s="49"/>
      <c r="F170" s="49"/>
      <c r="G170" s="49"/>
      <c r="H170" s="50"/>
      <c r="I170" s="42">
        <f>IF(AND(B170&lt;&gt;"",C170&lt;&gt;"",D170&lt;&gt;"",E170&lt;&gt;"",F170&lt;&gt;"",G170&lt;&gt;"",H170&lt;&gt;""),VLOOKUP(G170,通所リハビリテーション費!$A$62:$B$66,2,0),0)</f>
        <v>0</v>
      </c>
      <c r="J170" s="42">
        <f>(I170*H170)*0.1*10</f>
        <v>0</v>
      </c>
    </row>
    <row r="171" spans="1:10" ht="24.95" customHeight="1" x14ac:dyDescent="0.4">
      <c r="A171" s="158"/>
      <c r="B171" s="49"/>
      <c r="C171" s="49"/>
      <c r="D171" s="49"/>
      <c r="E171" s="49"/>
      <c r="F171" s="49"/>
      <c r="G171" s="49"/>
      <c r="H171" s="50"/>
      <c r="I171" s="42">
        <f>IF(AND(B171&lt;&gt;"",C171&lt;&gt;"",D171&lt;&gt;"",E171&lt;&gt;"",F171&lt;&gt;"",G171&lt;&gt;"",H171&lt;&gt;""),VLOOKUP(G171,通所リハビリテーション費!$A$62:$B$66,2,0),0)</f>
        <v>0</v>
      </c>
      <c r="J171" s="42">
        <f t="shared" ref="J171:J174" si="33">(I171*H171)*0.1*10</f>
        <v>0</v>
      </c>
    </row>
    <row r="172" spans="1:10" ht="24.95" customHeight="1" x14ac:dyDescent="0.4">
      <c r="A172" s="158"/>
      <c r="B172" s="49"/>
      <c r="C172" s="49"/>
      <c r="D172" s="49"/>
      <c r="E172" s="49"/>
      <c r="F172" s="49"/>
      <c r="G172" s="49"/>
      <c r="H172" s="50"/>
      <c r="I172" s="42">
        <f>IF(AND(B172&lt;&gt;"",C172&lt;&gt;"",D172&lt;&gt;"",E172&lt;&gt;"",F172&lt;&gt;"",G172&lt;&gt;"",H172&lt;&gt;""),VLOOKUP(G172,通所リハビリテーション費!$A$62:$B$66,2,0),0)</f>
        <v>0</v>
      </c>
      <c r="J172" s="42">
        <f t="shared" si="33"/>
        <v>0</v>
      </c>
    </row>
    <row r="173" spans="1:10" ht="24.95" customHeight="1" x14ac:dyDescent="0.4">
      <c r="A173" s="158"/>
      <c r="B173" s="49"/>
      <c r="C173" s="49"/>
      <c r="D173" s="49"/>
      <c r="E173" s="49"/>
      <c r="F173" s="49"/>
      <c r="G173" s="49"/>
      <c r="H173" s="50"/>
      <c r="I173" s="42">
        <f>IF(AND(B173&lt;&gt;"",C173&lt;&gt;"",D173&lt;&gt;"",E173&lt;&gt;"",F173&lt;&gt;"",G173&lt;&gt;"",H173&lt;&gt;""),VLOOKUP(G173,通所リハビリテーション費!$A$62:$B$66,2,0),0)</f>
        <v>0</v>
      </c>
      <c r="J173" s="42">
        <f t="shared" si="33"/>
        <v>0</v>
      </c>
    </row>
    <row r="174" spans="1:10" ht="24.95" customHeight="1" x14ac:dyDescent="0.4">
      <c r="A174" s="159"/>
      <c r="B174" s="49"/>
      <c r="C174" s="49"/>
      <c r="D174" s="49"/>
      <c r="E174" s="49"/>
      <c r="F174" s="49"/>
      <c r="G174" s="49"/>
      <c r="H174" s="50"/>
      <c r="I174" s="42">
        <f>IF(AND(B174&lt;&gt;"",C174&lt;&gt;"",D174&lt;&gt;"",E174&lt;&gt;"",F174&lt;&gt;"",G174&lt;&gt;"",H174&lt;&gt;""),VLOOKUP(G174,通所リハビリテーション費!$A$62:$B$66,2,0),0)</f>
        <v>0</v>
      </c>
      <c r="J174" s="42">
        <f t="shared" si="33"/>
        <v>0</v>
      </c>
    </row>
    <row r="175" spans="1:10" ht="24.95" customHeight="1" x14ac:dyDescent="0.4">
      <c r="A175" s="110" t="s">
        <v>38</v>
      </c>
      <c r="B175" s="111"/>
      <c r="C175" s="111"/>
      <c r="D175" s="111"/>
      <c r="E175" s="111"/>
      <c r="F175" s="111"/>
      <c r="G175" s="112"/>
      <c r="H175" s="43">
        <f>SUMIF(H165:H174,"&lt;&gt;#N/A")</f>
        <v>0</v>
      </c>
      <c r="I175" s="43">
        <f t="shared" ref="I175:J175" si="34">SUMIF(I165:I174,"&lt;&gt;#N/A")</f>
        <v>0</v>
      </c>
      <c r="J175" s="43">
        <f t="shared" si="34"/>
        <v>0</v>
      </c>
    </row>
    <row r="176" spans="1:10" ht="24.95" customHeight="1" x14ac:dyDescent="0.4">
      <c r="A176" s="54"/>
      <c r="B176" s="54"/>
      <c r="C176" s="54"/>
      <c r="D176" s="54"/>
      <c r="E176" s="54"/>
      <c r="F176" s="54"/>
      <c r="G176" s="55"/>
      <c r="H176" s="55"/>
      <c r="I176" s="55"/>
    </row>
    <row r="177" spans="1:10" ht="24.95" customHeight="1" x14ac:dyDescent="0.4">
      <c r="A177" s="56" t="s">
        <v>91</v>
      </c>
      <c r="B177" s="54"/>
      <c r="C177" s="54"/>
      <c r="D177" s="54"/>
      <c r="E177" s="54"/>
      <c r="F177" s="54"/>
      <c r="G177" s="55"/>
      <c r="H177" s="55"/>
      <c r="I177" s="55"/>
    </row>
    <row r="178" spans="1:10" ht="42.95" customHeight="1" x14ac:dyDescent="0.4">
      <c r="A178" s="160" t="s">
        <v>132</v>
      </c>
      <c r="B178" s="28" t="s">
        <v>49</v>
      </c>
      <c r="C178" s="28" t="s">
        <v>51</v>
      </c>
      <c r="D178" s="28" t="s">
        <v>32</v>
      </c>
      <c r="E178" s="41" t="s">
        <v>162</v>
      </c>
      <c r="F178" s="41" t="s">
        <v>163</v>
      </c>
      <c r="G178" s="28" t="s">
        <v>33</v>
      </c>
      <c r="H178" s="41" t="s">
        <v>133</v>
      </c>
      <c r="I178" s="41" t="s">
        <v>35</v>
      </c>
      <c r="J178" s="41" t="s">
        <v>113</v>
      </c>
    </row>
    <row r="179" spans="1:10" ht="24.95" customHeight="1" x14ac:dyDescent="0.4">
      <c r="A179" s="160"/>
      <c r="B179" s="49"/>
      <c r="C179" s="59"/>
      <c r="D179" s="49"/>
      <c r="E179" s="49"/>
      <c r="F179" s="49"/>
      <c r="G179" s="49"/>
      <c r="H179" s="50"/>
      <c r="I179" s="42">
        <f>IF(AND(B179&lt;&gt;"",C179&lt;&gt;"",D179&lt;&gt;"",E179&lt;&gt;"",F179&lt;&gt;"",G179&lt;&gt;"",H179&lt;&gt;""),VLOOKUP(G179,通所リハビリテーション費!$A$62:$B$66,2,0),0)</f>
        <v>0</v>
      </c>
      <c r="J179" s="42">
        <f>((I179*H179)*0.1*10)/2</f>
        <v>0</v>
      </c>
    </row>
    <row r="180" spans="1:10" ht="24.95" customHeight="1" x14ac:dyDescent="0.4">
      <c r="A180" s="160"/>
      <c r="B180" s="49"/>
      <c r="C180" s="59"/>
      <c r="D180" s="49"/>
      <c r="E180" s="49"/>
      <c r="F180" s="49"/>
      <c r="G180" s="49"/>
      <c r="H180" s="50"/>
      <c r="I180" s="42">
        <f>IF(AND(B180&lt;&gt;"",C180&lt;&gt;"",D180&lt;&gt;"",E180&lt;&gt;"",F180&lt;&gt;"",G180&lt;&gt;"",H180&lt;&gt;""),VLOOKUP(G180,通所リハビリテーション費!$A$62:$B$66,2,0),0)</f>
        <v>0</v>
      </c>
      <c r="J180" s="42">
        <f t="shared" ref="J180:J183" si="35">((I180*H180)*0.1*10)/2</f>
        <v>0</v>
      </c>
    </row>
    <row r="181" spans="1:10" ht="24.95" customHeight="1" x14ac:dyDescent="0.4">
      <c r="A181" s="160"/>
      <c r="B181" s="49"/>
      <c r="C181" s="59"/>
      <c r="D181" s="49"/>
      <c r="E181" s="49"/>
      <c r="F181" s="49"/>
      <c r="G181" s="49"/>
      <c r="H181" s="50"/>
      <c r="I181" s="42">
        <f>IF(AND(B181&lt;&gt;"",C181&lt;&gt;"",D181&lt;&gt;"",E181&lt;&gt;"",F181&lt;&gt;"",G181&lt;&gt;"",H181&lt;&gt;""),VLOOKUP(G181,通所リハビリテーション費!$A$62:$B$66,2,0),0)</f>
        <v>0</v>
      </c>
      <c r="J181" s="42">
        <f t="shared" si="35"/>
        <v>0</v>
      </c>
    </row>
    <row r="182" spans="1:10" ht="24.95" customHeight="1" x14ac:dyDescent="0.4">
      <c r="A182" s="160"/>
      <c r="B182" s="49"/>
      <c r="C182" s="59"/>
      <c r="D182" s="49"/>
      <c r="E182" s="49"/>
      <c r="F182" s="49"/>
      <c r="G182" s="49"/>
      <c r="H182" s="50"/>
      <c r="I182" s="42">
        <f>IF(AND(B182&lt;&gt;"",C182&lt;&gt;"",D182&lt;&gt;"",E182&lt;&gt;"",F182&lt;&gt;"",G182&lt;&gt;"",H182&lt;&gt;""),VLOOKUP(G182,通所リハビリテーション費!$A$62:$B$66,2,0),0)</f>
        <v>0</v>
      </c>
      <c r="J182" s="42">
        <f t="shared" si="35"/>
        <v>0</v>
      </c>
    </row>
    <row r="183" spans="1:10" ht="24.95" customHeight="1" x14ac:dyDescent="0.4">
      <c r="A183" s="160"/>
      <c r="B183" s="49"/>
      <c r="C183" s="59"/>
      <c r="D183" s="49"/>
      <c r="E183" s="49"/>
      <c r="F183" s="49"/>
      <c r="G183" s="49"/>
      <c r="H183" s="50"/>
      <c r="I183" s="42">
        <f>IF(AND(B183&lt;&gt;"",C183&lt;&gt;"",D183&lt;&gt;"",E183&lt;&gt;"",F183&lt;&gt;"",G183&lt;&gt;"",H183&lt;&gt;""),VLOOKUP(G183,通所リハビリテーション費!$A$62:$B$66,2,0),0)</f>
        <v>0</v>
      </c>
      <c r="J183" s="42">
        <f t="shared" si="35"/>
        <v>0</v>
      </c>
    </row>
    <row r="184" spans="1:10" ht="24.95" customHeight="1" x14ac:dyDescent="0.4">
      <c r="A184" s="110" t="s">
        <v>38</v>
      </c>
      <c r="B184" s="111"/>
      <c r="C184" s="111"/>
      <c r="D184" s="111"/>
      <c r="E184" s="111"/>
      <c r="F184" s="111"/>
      <c r="G184" s="112"/>
      <c r="H184" s="43">
        <f>SUMIF(H179:H183,"&lt;&gt;#N/A")</f>
        <v>0</v>
      </c>
      <c r="I184" s="43">
        <f t="shared" ref="I184:J184" si="36">SUMIF(I179:I183,"&lt;&gt;#N/A")</f>
        <v>0</v>
      </c>
      <c r="J184" s="43">
        <f t="shared" si="36"/>
        <v>0</v>
      </c>
    </row>
    <row r="186" spans="1:10" ht="24.95" customHeight="1" x14ac:dyDescent="0.4">
      <c r="A186" s="40" t="s">
        <v>45</v>
      </c>
    </row>
    <row r="187" spans="1:10" ht="28.5" x14ac:dyDescent="0.4">
      <c r="A187" s="153" t="s">
        <v>46</v>
      </c>
      <c r="B187" s="153"/>
      <c r="C187" s="46" t="s">
        <v>47</v>
      </c>
      <c r="D187" s="46" t="s">
        <v>50</v>
      </c>
      <c r="E187" s="46" t="s">
        <v>113</v>
      </c>
    </row>
    <row r="188" spans="1:10" ht="24.95" customHeight="1" x14ac:dyDescent="0.4">
      <c r="A188" s="152">
        <f>COUNTA(D21:D30,D35:D39,D45:D54,D59:D63,D69:D78,D83:D87,D93:D102,D107:D111,D117:D126,D131:D135,D141:D150,D155:D159,D165:D174,D179:D183)</f>
        <v>0</v>
      </c>
      <c r="B188" s="152"/>
      <c r="C188" s="47">
        <f>COUNTA(C21:C30,C35:C39,C45:C54,C59:C63,C69:C78,C83:C87,C93:C102,C107:C111,C117:C126,C131:C135,C141:C150,C155:C159,C165:C174,C179:C183)</f>
        <v>0</v>
      </c>
      <c r="D188" s="48">
        <f>SUM(H31,H40,H55,H64,H79,H88,H103,H112,H127,H136,H151,H160,H175,H184)</f>
        <v>0</v>
      </c>
      <c r="E188" s="48">
        <f>SUM(J31,J40,J55,J64,J79,J88,J103,J112,J127,J136,J151,J160,J175,J184)</f>
        <v>0</v>
      </c>
    </row>
    <row r="192" spans="1:10" ht="18" customHeight="1" x14ac:dyDescent="0.4">
      <c r="H192" s="58"/>
      <c r="I192" s="58"/>
      <c r="J192" s="58"/>
    </row>
    <row r="194" ht="42.95" customHeight="1" x14ac:dyDescent="0.4"/>
    <row r="201" ht="18" customHeight="1" x14ac:dyDescent="0.4"/>
    <row r="203" ht="42.95" customHeight="1" x14ac:dyDescent="0.4"/>
    <row r="212" ht="42.95" customHeight="1" x14ac:dyDescent="0.4"/>
    <row r="224" ht="18" customHeight="1" x14ac:dyDescent="0.4"/>
    <row r="226" ht="42.95" customHeight="1" x14ac:dyDescent="0.4"/>
    <row r="233" ht="18" customHeight="1" x14ac:dyDescent="0.4"/>
    <row r="235" ht="42.95" customHeight="1" x14ac:dyDescent="0.4"/>
    <row r="242" ht="18" customHeight="1" x14ac:dyDescent="0.4"/>
    <row r="244" ht="36" customHeight="1" x14ac:dyDescent="0.4"/>
  </sheetData>
  <sheetProtection sheet="1" objects="1" scenarios="1"/>
  <mergeCells count="50">
    <mergeCell ref="H1:J1"/>
    <mergeCell ref="A9:B9"/>
    <mergeCell ref="C9:I9"/>
    <mergeCell ref="A10:B10"/>
    <mergeCell ref="C10:I10"/>
    <mergeCell ref="A4:J4"/>
    <mergeCell ref="A7:B7"/>
    <mergeCell ref="C7:I7"/>
    <mergeCell ref="A8:B8"/>
    <mergeCell ref="C8:I8"/>
    <mergeCell ref="A11:B11"/>
    <mergeCell ref="C11:I11"/>
    <mergeCell ref="A40:G40"/>
    <mergeCell ref="A12:B12"/>
    <mergeCell ref="C12:I12"/>
    <mergeCell ref="A13:B13"/>
    <mergeCell ref="C13:I13"/>
    <mergeCell ref="A14:B14"/>
    <mergeCell ref="C14:I14"/>
    <mergeCell ref="A15:B15"/>
    <mergeCell ref="C15:I15"/>
    <mergeCell ref="A20:A30"/>
    <mergeCell ref="A31:G31"/>
    <mergeCell ref="A34:A39"/>
    <mergeCell ref="A106:A111"/>
    <mergeCell ref="A112:G112"/>
    <mergeCell ref="A140:A150"/>
    <mergeCell ref="A136:G136"/>
    <mergeCell ref="A116:A126"/>
    <mergeCell ref="A127:G127"/>
    <mergeCell ref="A130:A135"/>
    <mergeCell ref="A79:G79"/>
    <mergeCell ref="A82:A87"/>
    <mergeCell ref="A88:G88"/>
    <mergeCell ref="A92:A102"/>
    <mergeCell ref="A103:G103"/>
    <mergeCell ref="A44:A54"/>
    <mergeCell ref="A55:G55"/>
    <mergeCell ref="A58:A63"/>
    <mergeCell ref="A64:G64"/>
    <mergeCell ref="A68:A78"/>
    <mergeCell ref="A178:A183"/>
    <mergeCell ref="A184:G184"/>
    <mergeCell ref="A187:B187"/>
    <mergeCell ref="A188:B188"/>
    <mergeCell ref="A151:G151"/>
    <mergeCell ref="A154:A159"/>
    <mergeCell ref="A160:G160"/>
    <mergeCell ref="A164:A174"/>
    <mergeCell ref="A175:G175"/>
  </mergeCells>
  <phoneticPr fontId="3"/>
  <printOptions horizontalCentered="1"/>
  <pageMargins left="0.70866141732283472" right="0.70866141732283472" top="0.74803149606299213" bottom="0.74803149606299213" header="0.31496062992125984" footer="0.31496062992125984"/>
  <pageSetup paperSize="9" scale="60" orientation="portrait" r:id="rId1"/>
  <rowBreaks count="9" manualBreakCount="9">
    <brk id="40" max="9" man="1"/>
    <brk id="64" max="9" man="1"/>
    <brk id="88" max="9" man="1"/>
    <brk id="112" max="9" man="1"/>
    <brk id="136" max="9" man="1"/>
    <brk id="160" max="9" man="1"/>
    <brk id="184" max="9" man="1"/>
    <brk id="209" max="9" man="1"/>
    <brk id="241"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855BA1C-1D8C-4761-9BD1-503ACEFC404C}">
          <x14:formula1>
            <xm:f>通所リハビリテーション費!$C$2:$C$7</xm:f>
          </x14:formula1>
          <xm:sqref>G165:G174 G21:G30 G45:G54 G69:G78 G93:G102 G117:G126 G141:G150 G59:G63 G83:G87 G107:G111 G131:G135 G155:G159 G179:G183 G35:G39</xm:sqref>
        </x14:dataValidation>
        <x14:dataValidation type="list" allowBlank="1" showInputMessage="1" showErrorMessage="1" xr:uid="{3D40202A-0F34-4832-A08B-0A81A2FBCECA}">
          <x14:formula1>
            <xm:f>対象地域一覧!$A$2:$A$24</xm:f>
          </x14:formula1>
          <xm:sqref>D165:D174 D35:D39 D179:D183 D155:D159 D131:D135 D107:D111 D83:D87 D59:D63 D141:D150 D117:D126 D93:D102 D69:D78 D45:D54 D21:D30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41269-1AC1-4E39-8DEC-46F73D21695A}">
  <sheetPr>
    <tabColor theme="7" tint="0.59999389629810485"/>
  </sheetPr>
  <dimension ref="A1:U244"/>
  <sheetViews>
    <sheetView view="pageBreakPreview" topLeftCell="A16" zoomScale="85" zoomScaleNormal="100" zoomScaleSheetLayoutView="85" workbookViewId="0">
      <selection activeCell="B21" sqref="B21:H21"/>
    </sheetView>
  </sheetViews>
  <sheetFormatPr defaultColWidth="8.75" defaultRowHeight="24.95" customHeight="1" x14ac:dyDescent="0.4"/>
  <cols>
    <col min="1" max="1" width="6.75" style="32" customWidth="1"/>
    <col min="2" max="2" width="14.625" style="32" bestFit="1" customWidth="1"/>
    <col min="3" max="3" width="14.25" style="32" bestFit="1" customWidth="1"/>
    <col min="4" max="4" width="9.875" style="32" bestFit="1" customWidth="1"/>
    <col min="5" max="6" width="16.375" style="32" bestFit="1" customWidth="1"/>
    <col min="7" max="7" width="11.125" style="32" bestFit="1" customWidth="1"/>
    <col min="8" max="9" width="12.125" style="32" bestFit="1" customWidth="1"/>
    <col min="10" max="10" width="12" style="32" bestFit="1" customWidth="1"/>
    <col min="11" max="16" width="8.75" style="32"/>
    <col min="17" max="18" width="8.75" style="33"/>
    <col min="19" max="19" width="9" style="33" bestFit="1" customWidth="1"/>
    <col min="20" max="16384" width="8.75" style="32"/>
  </cols>
  <sheetData>
    <row r="1" spans="1:19" ht="24.95" customHeight="1" x14ac:dyDescent="0.4">
      <c r="A1" s="32" t="s">
        <v>125</v>
      </c>
      <c r="H1" s="109" t="s">
        <v>25</v>
      </c>
      <c r="I1" s="109"/>
      <c r="J1" s="109"/>
    </row>
    <row r="2" spans="1:19" ht="24.95" customHeight="1" x14ac:dyDescent="0.4">
      <c r="A2" s="34" t="s">
        <v>221</v>
      </c>
      <c r="Q2" s="35"/>
      <c r="R2" s="36" t="s">
        <v>79</v>
      </c>
      <c r="S2" s="36" t="s">
        <v>80</v>
      </c>
    </row>
    <row r="3" spans="1:19" ht="24.95" customHeight="1" x14ac:dyDescent="0.4">
      <c r="Q3" s="35" t="str">
        <f>'(附表2)実施状況報告（５月）'!Q3</f>
        <v>広面</v>
      </c>
      <c r="R3" s="35">
        <f t="shared" ref="R3:R45" si="0">COUNTIF($D$21:$D$30,Q3)+COUNTIF($D$35:$D$39,Q3)+COUNTIF($D$45:$D$54,Q3)+COUNTIF($D$59:$D$63,Q3)+COUNTIF($D$69:$D$78,Q3)+COUNTIF($D$83:$D$87,Q3)+COUNTIF($D$93:$D$102,Q3)+COUNTIF($D$107:$D$111,Q3)+COUNTIF($D$117:$D$126,Q3)+COUNTIF($D$131:$D$135,Q3)+COUNTIF($D$141:$D$150,Q3)+COUNTIF($D$155:$D$159,Q3)+COUNTIF($D$165:$D$174,Q3)+COUNTIF($D$179:$D$183,Q3)</f>
        <v>0</v>
      </c>
      <c r="S3" s="35">
        <f t="shared" ref="S3:S45" si="1">SUMIF($D$21:$D$30,Q3,$H$21:$H$30)+SUMIF($D$35:$D$39,Q3,$H$35:$H$39)+SUMIF($D$45:$D$54,Q3,$H$45:$H$54)+SUMIF($D$59:$D$63,Q3,$H$59:$H$63)+SUMIF($D$69:$D$78,Q3,$H$69:$H$78)+SUMIF($D$83:$D$87,Q3,$H$83:$H$87)+SUMIF($D$93:$D$102,Q3,$H$93:$H$102)+SUMIF($D$107:$D$111,Q3,$H$107:$H$111)+SUMIF($D$117:$D$126,Q3,$H$117:$H$126)+SUMIF($D$131:$D$135,Q3,$H$131:$H$135)+SUMIF($D$141:$D$150,Q3,$H$141:$H$150)+SUMIF($D$155:$D$159,Q3,$H$155:$H$159)+SUMIF($D$165:$D$174,Q3,$H$165:$H$174)+SUMIF($D$179:$D$183,Q3,$H$179:$H$183)</f>
        <v>0</v>
      </c>
    </row>
    <row r="4" spans="1:19" ht="24.95" customHeight="1" x14ac:dyDescent="0.4">
      <c r="A4" s="168" t="s">
        <v>154</v>
      </c>
      <c r="B4" s="168"/>
      <c r="C4" s="168"/>
      <c r="D4" s="168"/>
      <c r="E4" s="168"/>
      <c r="F4" s="168"/>
      <c r="G4" s="168"/>
      <c r="H4" s="168"/>
      <c r="I4" s="168"/>
      <c r="J4" s="168"/>
      <c r="Q4" s="35" t="str">
        <f>'(附表2)実施状況報告（５月）'!Q4</f>
        <v>上加茂</v>
      </c>
      <c r="R4" s="35">
        <f t="shared" si="0"/>
        <v>0</v>
      </c>
      <c r="S4" s="35">
        <f t="shared" si="1"/>
        <v>0</v>
      </c>
    </row>
    <row r="5" spans="1:19" ht="24.95" customHeight="1" x14ac:dyDescent="0.4">
      <c r="Q5" s="35" t="str">
        <f>'(附表2)実施状況報告（５月）'!Q5</f>
        <v>下加茂</v>
      </c>
      <c r="R5" s="35">
        <f t="shared" si="0"/>
        <v>0</v>
      </c>
      <c r="S5" s="35">
        <f t="shared" si="1"/>
        <v>0</v>
      </c>
    </row>
    <row r="6" spans="1:19" ht="24.95" customHeight="1" x14ac:dyDescent="0.4">
      <c r="A6" s="52" t="s">
        <v>26</v>
      </c>
      <c r="Q6" s="35" t="str">
        <f>'(附表2)実施状況報告（５月）'!Q6</f>
        <v>美原</v>
      </c>
      <c r="R6" s="35">
        <f t="shared" si="0"/>
        <v>0</v>
      </c>
      <c r="S6" s="35">
        <f t="shared" si="1"/>
        <v>0</v>
      </c>
    </row>
    <row r="7" spans="1:19" ht="24.95" customHeight="1" x14ac:dyDescent="0.4">
      <c r="A7" s="64" t="s">
        <v>81</v>
      </c>
      <c r="B7" s="64"/>
      <c r="C7" s="77" t="str">
        <f>IF(基本情報入力シート!V8="","",基本情報入力シート!V8)</f>
        <v/>
      </c>
      <c r="D7" s="78"/>
      <c r="E7" s="78"/>
      <c r="F7" s="78"/>
      <c r="G7" s="78"/>
      <c r="H7" s="78"/>
      <c r="I7" s="79"/>
      <c r="Q7" s="35" t="str">
        <f>'(附表2)実施状況報告（５月）'!Q7</f>
        <v>加茂市場</v>
      </c>
      <c r="R7" s="35">
        <f t="shared" si="0"/>
        <v>0</v>
      </c>
      <c r="S7" s="35">
        <f t="shared" si="1"/>
        <v>0</v>
      </c>
    </row>
    <row r="8" spans="1:19" ht="24.95" customHeight="1" x14ac:dyDescent="0.4">
      <c r="A8" s="64" t="s">
        <v>19</v>
      </c>
      <c r="B8" s="64"/>
      <c r="C8" s="77" t="str">
        <f>IF(基本情報入力シート!V19="","",基本情報入力シート!V19)</f>
        <v/>
      </c>
      <c r="D8" s="78"/>
      <c r="E8" s="78"/>
      <c r="F8" s="78"/>
      <c r="G8" s="78"/>
      <c r="H8" s="78"/>
      <c r="I8" s="79"/>
      <c r="Q8" s="35" t="str">
        <f>'(附表2)実施状況報告（５月）'!Q8</f>
        <v>高谷</v>
      </c>
      <c r="R8" s="35">
        <f t="shared" si="0"/>
        <v>0</v>
      </c>
      <c r="S8" s="35">
        <f t="shared" si="1"/>
        <v>0</v>
      </c>
    </row>
    <row r="9" spans="1:19" ht="24.95" customHeight="1" x14ac:dyDescent="0.4">
      <c r="A9" s="64" t="s">
        <v>20</v>
      </c>
      <c r="B9" s="64"/>
      <c r="C9" s="77" t="str">
        <f>IF(基本情報入力シート!V20="","",基本情報入力シート!V20)</f>
        <v/>
      </c>
      <c r="D9" s="78"/>
      <c r="E9" s="78"/>
      <c r="F9" s="78"/>
      <c r="G9" s="78"/>
      <c r="H9" s="78"/>
      <c r="I9" s="79"/>
      <c r="Q9" s="35" t="str">
        <f>'(附表2)実施状況報告（５月）'!Q9</f>
        <v>平岡</v>
      </c>
      <c r="R9" s="35">
        <f t="shared" si="0"/>
        <v>0</v>
      </c>
      <c r="S9" s="35">
        <f t="shared" si="1"/>
        <v>0</v>
      </c>
    </row>
    <row r="10" spans="1:19" ht="24.95" customHeight="1" x14ac:dyDescent="0.4">
      <c r="A10" s="64" t="s">
        <v>21</v>
      </c>
      <c r="B10" s="64"/>
      <c r="C10" s="77" t="str">
        <f>IF(基本情報入力シート!V21="","",基本情報入力シート!V21)</f>
        <v>通所リハビリテーション</v>
      </c>
      <c r="D10" s="78"/>
      <c r="E10" s="78"/>
      <c r="F10" s="78"/>
      <c r="G10" s="78"/>
      <c r="H10" s="78"/>
      <c r="I10" s="79"/>
      <c r="Q10" s="35" t="str">
        <f>'(附表2)実施状況報告（５月）'!Q10</f>
        <v>上野</v>
      </c>
      <c r="R10" s="35">
        <f t="shared" si="0"/>
        <v>0</v>
      </c>
      <c r="S10" s="35">
        <f t="shared" si="1"/>
        <v>0</v>
      </c>
    </row>
    <row r="11" spans="1:19" ht="24.95" customHeight="1" x14ac:dyDescent="0.4">
      <c r="A11" s="64" t="s">
        <v>108</v>
      </c>
      <c r="B11" s="64"/>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Q11" s="35" t="str">
        <f>'(附表2)実施状況報告（５月）'!Q11</f>
        <v>竹部</v>
      </c>
      <c r="R11" s="35">
        <f t="shared" si="0"/>
        <v>0</v>
      </c>
      <c r="S11" s="35">
        <f t="shared" si="1"/>
        <v>0</v>
      </c>
    </row>
    <row r="12" spans="1:19" ht="24.75" customHeight="1" x14ac:dyDescent="0.4">
      <c r="A12" s="64" t="s">
        <v>27</v>
      </c>
      <c r="B12" s="64"/>
      <c r="C12" s="77" t="s">
        <v>28</v>
      </c>
      <c r="D12" s="78"/>
      <c r="E12" s="78"/>
      <c r="F12" s="78"/>
      <c r="G12" s="78"/>
      <c r="H12" s="78"/>
      <c r="I12" s="79"/>
      <c r="Q12" s="35" t="str">
        <f>'(附表2)実施状況報告（５月）'!Q12</f>
        <v>上田東</v>
      </c>
      <c r="R12" s="35">
        <f t="shared" si="0"/>
        <v>0</v>
      </c>
      <c r="S12" s="35">
        <f t="shared" si="1"/>
        <v>0</v>
      </c>
    </row>
    <row r="13" spans="1:19" ht="36" customHeight="1" x14ac:dyDescent="0.4">
      <c r="A13" s="114"/>
      <c r="B13" s="114"/>
      <c r="C13" s="114"/>
      <c r="D13" s="114"/>
      <c r="E13" s="114"/>
      <c r="F13" s="114"/>
      <c r="G13" s="114"/>
      <c r="H13" s="114"/>
      <c r="I13" s="114"/>
      <c r="J13" s="63"/>
      <c r="Q13" s="35" t="str">
        <f>'(附表2)実施状況報告（５月）'!Q13</f>
        <v>細田</v>
      </c>
      <c r="R13" s="35">
        <f t="shared" si="0"/>
        <v>0</v>
      </c>
      <c r="S13" s="35">
        <f t="shared" si="1"/>
        <v>0</v>
      </c>
    </row>
    <row r="14" spans="1:19" ht="36" customHeight="1" x14ac:dyDescent="0.4">
      <c r="A14" s="164"/>
      <c r="B14" s="164"/>
      <c r="C14" s="115"/>
      <c r="D14" s="115"/>
      <c r="E14" s="115"/>
      <c r="F14" s="115"/>
      <c r="G14" s="115"/>
      <c r="H14" s="115"/>
      <c r="I14" s="115"/>
      <c r="J14" s="63"/>
      <c r="Q14" s="35" t="str">
        <f>'(附表2)実施状況報告（５月）'!Q14</f>
        <v>三納谷</v>
      </c>
      <c r="R14" s="35">
        <f t="shared" si="0"/>
        <v>0</v>
      </c>
      <c r="S14" s="35">
        <f t="shared" si="1"/>
        <v>0</v>
      </c>
    </row>
    <row r="15" spans="1:19" ht="36" customHeight="1" x14ac:dyDescent="0.4">
      <c r="A15" s="164"/>
      <c r="B15" s="164"/>
      <c r="C15" s="115"/>
      <c r="D15" s="115"/>
      <c r="E15" s="115"/>
      <c r="F15" s="115"/>
      <c r="G15" s="115"/>
      <c r="H15" s="115"/>
      <c r="I15" s="115"/>
      <c r="J15" s="63"/>
      <c r="Q15" s="35" t="str">
        <f>'(附表2)実施状況報告（５月）'!Q15</f>
        <v>上田西</v>
      </c>
      <c r="R15" s="35">
        <f t="shared" si="0"/>
        <v>0</v>
      </c>
      <c r="S15" s="35">
        <f t="shared" si="1"/>
        <v>0</v>
      </c>
    </row>
    <row r="16" spans="1:19" ht="18" customHeight="1" x14ac:dyDescent="0.4">
      <c r="Q16" s="35" t="str">
        <f>'(附表2)実施状況報告（５月）'!Q16</f>
        <v>円城</v>
      </c>
      <c r="R16" s="35">
        <f t="shared" si="0"/>
        <v>0</v>
      </c>
      <c r="S16" s="35">
        <f t="shared" si="1"/>
        <v>0</v>
      </c>
    </row>
    <row r="17" spans="1:19" ht="24.95" customHeight="1" x14ac:dyDescent="0.4">
      <c r="A17" s="40" t="s">
        <v>89</v>
      </c>
      <c r="Q17" s="35" t="str">
        <f>'(附表2)実施状況報告（５月）'!Q17</f>
        <v>案田</v>
      </c>
      <c r="R17" s="35">
        <f t="shared" si="0"/>
        <v>0</v>
      </c>
      <c r="S17" s="35">
        <f t="shared" si="1"/>
        <v>0</v>
      </c>
    </row>
    <row r="18" spans="1:19" ht="24.95" customHeight="1" x14ac:dyDescent="0.4">
      <c r="A18" s="40" t="s">
        <v>60</v>
      </c>
      <c r="Q18" s="35" t="str">
        <f>'(附表2)実施状況報告（５月）'!Q18</f>
        <v>高富</v>
      </c>
      <c r="R18" s="35">
        <f t="shared" si="0"/>
        <v>0</v>
      </c>
      <c r="S18" s="35">
        <f t="shared" si="1"/>
        <v>0</v>
      </c>
    </row>
    <row r="19" spans="1:19" ht="24.95" customHeight="1" x14ac:dyDescent="0.4">
      <c r="A19" s="53" t="s">
        <v>90</v>
      </c>
      <c r="Q19" s="35" t="str">
        <f>'(附表2)実施状況報告（５月）'!Q19</f>
        <v>神瀬</v>
      </c>
      <c r="R19" s="35">
        <f t="shared" si="0"/>
        <v>0</v>
      </c>
      <c r="S19" s="35">
        <f t="shared" si="1"/>
        <v>0</v>
      </c>
    </row>
    <row r="20" spans="1:19" ht="42.95" customHeight="1" x14ac:dyDescent="0.4">
      <c r="A20" s="165" t="s">
        <v>126</v>
      </c>
      <c r="B20" s="28" t="s">
        <v>49</v>
      </c>
      <c r="C20" s="28" t="s">
        <v>51</v>
      </c>
      <c r="D20" s="28" t="s">
        <v>32</v>
      </c>
      <c r="E20" s="41" t="s">
        <v>162</v>
      </c>
      <c r="F20" s="41" t="s">
        <v>163</v>
      </c>
      <c r="G20" s="28" t="s">
        <v>33</v>
      </c>
      <c r="H20" s="41" t="s">
        <v>50</v>
      </c>
      <c r="I20" s="41" t="s">
        <v>35</v>
      </c>
      <c r="J20" s="41" t="s">
        <v>113</v>
      </c>
      <c r="Q20" s="35" t="str">
        <f>'(附表2)実施状況報告（５月）'!Q20</f>
        <v>小森</v>
      </c>
      <c r="R20" s="35">
        <f t="shared" si="0"/>
        <v>0</v>
      </c>
      <c r="S20" s="35">
        <f t="shared" si="1"/>
        <v>0</v>
      </c>
    </row>
    <row r="21" spans="1:19" ht="24.95" customHeight="1" x14ac:dyDescent="0.4">
      <c r="A21" s="166"/>
      <c r="B21" s="49"/>
      <c r="C21" s="59"/>
      <c r="D21" s="49"/>
      <c r="E21" s="49"/>
      <c r="F21" s="49"/>
      <c r="G21" s="49"/>
      <c r="H21" s="50"/>
      <c r="I21" s="42">
        <f>IF(AND(B21&lt;&gt;"",C21&lt;&gt;"",D21&lt;&gt;"",E21&lt;&gt;"",F21&lt;&gt;"",G21&lt;&gt;"",H21&lt;&gt;""),VLOOKUP(G21,通所リハビリテーション費!$A$20:$B$24,2,0),0)</f>
        <v>0</v>
      </c>
      <c r="J21" s="42">
        <f>(I21*H21)*0.1*10</f>
        <v>0</v>
      </c>
      <c r="Q21" s="35" t="str">
        <f>'(附表2)実施状況報告（５月）'!Q21</f>
        <v>尾原</v>
      </c>
      <c r="R21" s="35">
        <f t="shared" si="0"/>
        <v>0</v>
      </c>
      <c r="S21" s="35">
        <f t="shared" si="1"/>
        <v>0</v>
      </c>
    </row>
    <row r="22" spans="1:19" ht="24.95" customHeight="1" x14ac:dyDescent="0.4">
      <c r="A22" s="166"/>
      <c r="B22" s="49"/>
      <c r="C22" s="59"/>
      <c r="D22" s="49"/>
      <c r="E22" s="49"/>
      <c r="F22" s="49"/>
      <c r="G22" s="49"/>
      <c r="H22" s="50"/>
      <c r="I22" s="42">
        <f>IF(AND(B22&lt;&gt;"",C22&lt;&gt;"",D22&lt;&gt;"",E22&lt;&gt;"",F22&lt;&gt;"",G22&lt;&gt;"",H22&lt;&gt;""),VLOOKUP(G22,通所リハビリテーション費!$A$20:$B$24,2,0),0)</f>
        <v>0</v>
      </c>
      <c r="J22" s="42">
        <f t="shared" ref="J22:J25" si="2">(I22*H22)*0.1*10</f>
        <v>0</v>
      </c>
      <c r="Q22" s="35" t="str">
        <f>'(附表2)実施状況報告（５月）'!Q22</f>
        <v>笹目</v>
      </c>
      <c r="R22" s="35">
        <f t="shared" si="0"/>
        <v>0</v>
      </c>
      <c r="S22" s="35">
        <f t="shared" si="1"/>
        <v>0</v>
      </c>
    </row>
    <row r="23" spans="1:19" ht="24.95" customHeight="1" x14ac:dyDescent="0.4">
      <c r="A23" s="166"/>
      <c r="B23" s="49"/>
      <c r="C23" s="59"/>
      <c r="D23" s="49"/>
      <c r="E23" s="49"/>
      <c r="F23" s="49"/>
      <c r="G23" s="49"/>
      <c r="H23" s="50"/>
      <c r="I23" s="42">
        <f>IF(AND(B23&lt;&gt;"",C23&lt;&gt;"",D23&lt;&gt;"",E23&lt;&gt;"",F23&lt;&gt;"",G23&lt;&gt;"",H23&lt;&gt;""),VLOOKUP(G23,通所リハビリテーション費!$A$20:$B$24,2,0),0)</f>
        <v>0</v>
      </c>
      <c r="J23" s="42">
        <f t="shared" si="2"/>
        <v>0</v>
      </c>
      <c r="Q23" s="35" t="str">
        <f>'(附表2)実施状況報告（５月）'!Q23</f>
        <v>福沢</v>
      </c>
      <c r="R23" s="35">
        <f t="shared" si="0"/>
        <v>0</v>
      </c>
      <c r="S23" s="35">
        <f t="shared" si="1"/>
        <v>0</v>
      </c>
    </row>
    <row r="24" spans="1:19" ht="24.95" customHeight="1" x14ac:dyDescent="0.4">
      <c r="A24" s="166"/>
      <c r="B24" s="49"/>
      <c r="C24" s="59"/>
      <c r="D24" s="49"/>
      <c r="E24" s="49"/>
      <c r="F24" s="49"/>
      <c r="G24" s="49"/>
      <c r="H24" s="50"/>
      <c r="I24" s="42">
        <f>IF(AND(B24&lt;&gt;"",C24&lt;&gt;"",D24&lt;&gt;"",E24&lt;&gt;"",F24&lt;&gt;"",G24&lt;&gt;"",H24&lt;&gt;""),VLOOKUP(G24,通所リハビリテーション費!$A$20:$B$24,2,0),0)</f>
        <v>0</v>
      </c>
      <c r="J24" s="42">
        <f t="shared" si="2"/>
        <v>0</v>
      </c>
      <c r="Q24" s="35" t="str">
        <f>'(附表2)実施状況報告（５月）'!Q24</f>
        <v>溝部</v>
      </c>
      <c r="R24" s="35">
        <f t="shared" si="0"/>
        <v>0</v>
      </c>
      <c r="S24" s="35">
        <f t="shared" si="1"/>
        <v>0</v>
      </c>
    </row>
    <row r="25" spans="1:19" ht="24.95" customHeight="1" x14ac:dyDescent="0.4">
      <c r="A25" s="166"/>
      <c r="B25" s="49"/>
      <c r="C25" s="59"/>
      <c r="D25" s="49"/>
      <c r="E25" s="49"/>
      <c r="F25" s="49"/>
      <c r="G25" s="49"/>
      <c r="H25" s="50"/>
      <c r="I25" s="42">
        <f>IF(AND(B25&lt;&gt;"",C25&lt;&gt;"",D25&lt;&gt;"",E25&lt;&gt;"",F25&lt;&gt;"",G25&lt;&gt;"",H25&lt;&gt;""),VLOOKUP(G25,通所リハビリテーション費!$A$20:$B$24,2,0),0)</f>
        <v>0</v>
      </c>
      <c r="J25" s="42">
        <f t="shared" si="2"/>
        <v>0</v>
      </c>
      <c r="Q25" s="35"/>
      <c r="R25" s="35">
        <f t="shared" si="0"/>
        <v>0</v>
      </c>
      <c r="S25" s="35">
        <f t="shared" si="1"/>
        <v>0</v>
      </c>
    </row>
    <row r="26" spans="1:19" ht="24.95" customHeight="1" x14ac:dyDescent="0.4">
      <c r="A26" s="166"/>
      <c r="B26" s="49"/>
      <c r="C26" s="49"/>
      <c r="D26" s="49"/>
      <c r="E26" s="49"/>
      <c r="F26" s="49"/>
      <c r="G26" s="49"/>
      <c r="H26" s="50"/>
      <c r="I26" s="42">
        <f>IF(AND(B26&lt;&gt;"",C26&lt;&gt;"",D26&lt;&gt;"",E26&lt;&gt;"",F26&lt;&gt;"",G26&lt;&gt;"",H26&lt;&gt;""),VLOOKUP(G26,通所リハビリテーション費!$A$20:$B$24,2,0),0)</f>
        <v>0</v>
      </c>
      <c r="J26" s="42">
        <f>(I26*H26)*0.1*10</f>
        <v>0</v>
      </c>
      <c r="Q26" s="35"/>
      <c r="R26" s="35">
        <f t="shared" si="0"/>
        <v>0</v>
      </c>
      <c r="S26" s="35">
        <f t="shared" si="1"/>
        <v>0</v>
      </c>
    </row>
    <row r="27" spans="1:19" ht="24.95" customHeight="1" x14ac:dyDescent="0.4">
      <c r="A27" s="166"/>
      <c r="B27" s="49"/>
      <c r="C27" s="49"/>
      <c r="D27" s="49"/>
      <c r="E27" s="49"/>
      <c r="F27" s="49"/>
      <c r="G27" s="49"/>
      <c r="H27" s="50"/>
      <c r="I27" s="42">
        <f>IF(AND(B27&lt;&gt;"",C27&lt;&gt;"",D27&lt;&gt;"",E27&lt;&gt;"",F27&lt;&gt;"",G27&lt;&gt;"",H27&lt;&gt;""),VLOOKUP(G27,通所リハビリテーション費!$A$20:$B$24,2,0),0)</f>
        <v>0</v>
      </c>
      <c r="J27" s="42">
        <f t="shared" ref="J27:J30" si="3">(I27*H27)*0.1*10</f>
        <v>0</v>
      </c>
      <c r="Q27" s="35"/>
      <c r="R27" s="35">
        <f t="shared" si="0"/>
        <v>0</v>
      </c>
      <c r="S27" s="35">
        <f t="shared" si="1"/>
        <v>0</v>
      </c>
    </row>
    <row r="28" spans="1:19" ht="24.95" customHeight="1" x14ac:dyDescent="0.4">
      <c r="A28" s="166"/>
      <c r="B28" s="49"/>
      <c r="C28" s="49"/>
      <c r="D28" s="49"/>
      <c r="E28" s="49"/>
      <c r="F28" s="49"/>
      <c r="G28" s="49"/>
      <c r="H28" s="50"/>
      <c r="I28" s="42">
        <f>IF(AND(B28&lt;&gt;"",C28&lt;&gt;"",D28&lt;&gt;"",E28&lt;&gt;"",F28&lt;&gt;"",G28&lt;&gt;"",H28&lt;&gt;""),VLOOKUP(G28,通所リハビリテーション費!$A$20:$B$24,2,0),0)</f>
        <v>0</v>
      </c>
      <c r="J28" s="42">
        <f t="shared" si="3"/>
        <v>0</v>
      </c>
      <c r="Q28" s="35"/>
      <c r="R28" s="35">
        <f t="shared" si="0"/>
        <v>0</v>
      </c>
      <c r="S28" s="35">
        <f t="shared" si="1"/>
        <v>0</v>
      </c>
    </row>
    <row r="29" spans="1:19" ht="24.95" customHeight="1" x14ac:dyDescent="0.4">
      <c r="A29" s="166"/>
      <c r="B29" s="49"/>
      <c r="C29" s="49"/>
      <c r="D29" s="49"/>
      <c r="E29" s="49"/>
      <c r="F29" s="49"/>
      <c r="G29" s="49"/>
      <c r="H29" s="50"/>
      <c r="I29" s="42">
        <f>IF(AND(B29&lt;&gt;"",C29&lt;&gt;"",D29&lt;&gt;"",E29&lt;&gt;"",F29&lt;&gt;"",G29&lt;&gt;"",H29&lt;&gt;""),VLOOKUP(G29,通所リハビリテーション費!$A$20:$B$24,2,0),0)</f>
        <v>0</v>
      </c>
      <c r="J29" s="42">
        <f t="shared" si="3"/>
        <v>0</v>
      </c>
      <c r="Q29" s="35"/>
      <c r="R29" s="35">
        <f t="shared" si="0"/>
        <v>0</v>
      </c>
      <c r="S29" s="35">
        <f t="shared" si="1"/>
        <v>0</v>
      </c>
    </row>
    <row r="30" spans="1:19" ht="24.95" customHeight="1" x14ac:dyDescent="0.4">
      <c r="A30" s="167"/>
      <c r="B30" s="49"/>
      <c r="C30" s="49"/>
      <c r="D30" s="49"/>
      <c r="E30" s="49"/>
      <c r="F30" s="49"/>
      <c r="G30" s="49"/>
      <c r="H30" s="50"/>
      <c r="I30" s="42">
        <f>IF(AND(B30&lt;&gt;"",C30&lt;&gt;"",D30&lt;&gt;"",E30&lt;&gt;"",F30&lt;&gt;"",G30&lt;&gt;"",H30&lt;&gt;""),VLOOKUP(G30,通所リハビリテーション費!$A$20:$B$24,2,0),0)</f>
        <v>0</v>
      </c>
      <c r="J30" s="42">
        <f t="shared" si="3"/>
        <v>0</v>
      </c>
      <c r="Q30" s="35"/>
      <c r="R30" s="35">
        <f t="shared" si="0"/>
        <v>0</v>
      </c>
      <c r="S30" s="35">
        <f t="shared" si="1"/>
        <v>0</v>
      </c>
    </row>
    <row r="31" spans="1:19" ht="24.95" customHeight="1" x14ac:dyDescent="0.4">
      <c r="A31" s="110" t="s">
        <v>38</v>
      </c>
      <c r="B31" s="111"/>
      <c r="C31" s="111"/>
      <c r="D31" s="111"/>
      <c r="E31" s="111"/>
      <c r="F31" s="111"/>
      <c r="G31" s="112"/>
      <c r="H31" s="43">
        <f>SUMIF(H21:H30,"&lt;&gt;#N/A")</f>
        <v>0</v>
      </c>
      <c r="I31" s="43">
        <f t="shared" ref="I31:J31" si="4">SUMIF(I21:I30,"&lt;&gt;#N/A")</f>
        <v>0</v>
      </c>
      <c r="J31" s="43">
        <f t="shared" si="4"/>
        <v>0</v>
      </c>
      <c r="Q31" s="35"/>
      <c r="R31" s="35">
        <f t="shared" si="0"/>
        <v>0</v>
      </c>
      <c r="S31" s="35">
        <f t="shared" si="1"/>
        <v>0</v>
      </c>
    </row>
    <row r="32" spans="1:19" ht="24.95" customHeight="1" x14ac:dyDescent="0.4">
      <c r="A32" s="54"/>
      <c r="B32" s="54"/>
      <c r="C32" s="54"/>
      <c r="D32" s="54"/>
      <c r="E32" s="54"/>
      <c r="F32" s="54"/>
      <c r="G32" s="55"/>
      <c r="H32" s="55"/>
      <c r="I32" s="55"/>
      <c r="Q32" s="35"/>
      <c r="R32" s="35">
        <f t="shared" si="0"/>
        <v>0</v>
      </c>
      <c r="S32" s="35">
        <f t="shared" si="1"/>
        <v>0</v>
      </c>
    </row>
    <row r="33" spans="1:19" ht="24.95" customHeight="1" x14ac:dyDescent="0.4">
      <c r="A33" s="56" t="s">
        <v>91</v>
      </c>
      <c r="B33" s="54"/>
      <c r="C33" s="54"/>
      <c r="D33" s="54"/>
      <c r="E33" s="54"/>
      <c r="F33" s="54"/>
      <c r="G33" s="55"/>
      <c r="H33" s="55"/>
      <c r="I33" s="55"/>
      <c r="Q33" s="35"/>
      <c r="R33" s="35">
        <f t="shared" si="0"/>
        <v>0</v>
      </c>
      <c r="S33" s="35">
        <f t="shared" si="1"/>
        <v>0</v>
      </c>
    </row>
    <row r="34" spans="1:19" ht="42.95" customHeight="1" x14ac:dyDescent="0.4">
      <c r="A34" s="160" t="s">
        <v>126</v>
      </c>
      <c r="B34" s="28" t="s">
        <v>49</v>
      </c>
      <c r="C34" s="28" t="s">
        <v>51</v>
      </c>
      <c r="D34" s="28" t="s">
        <v>32</v>
      </c>
      <c r="E34" s="41" t="s">
        <v>162</v>
      </c>
      <c r="F34" s="41" t="s">
        <v>163</v>
      </c>
      <c r="G34" s="28" t="s">
        <v>33</v>
      </c>
      <c r="H34" s="41" t="s">
        <v>133</v>
      </c>
      <c r="I34" s="41" t="s">
        <v>35</v>
      </c>
      <c r="J34" s="41" t="s">
        <v>113</v>
      </c>
      <c r="Q34" s="35"/>
      <c r="R34" s="35">
        <f t="shared" si="0"/>
        <v>0</v>
      </c>
      <c r="S34" s="35">
        <f t="shared" si="1"/>
        <v>0</v>
      </c>
    </row>
    <row r="35" spans="1:19" ht="24.95" customHeight="1" x14ac:dyDescent="0.4">
      <c r="A35" s="160"/>
      <c r="B35" s="49"/>
      <c r="C35" s="59"/>
      <c r="D35" s="49"/>
      <c r="E35" s="49"/>
      <c r="F35" s="49"/>
      <c r="G35" s="49"/>
      <c r="H35" s="50"/>
      <c r="I35" s="42">
        <f>IF(AND(B35&lt;&gt;"",C35&lt;&gt;"",D35&lt;&gt;"",E35&lt;&gt;"",F35&lt;&gt;"",G35&lt;&gt;"",H35&lt;&gt;""),VLOOKUP(G35,通所リハビリテーション費!$A$20:$B$24,2,0),0)</f>
        <v>0</v>
      </c>
      <c r="J35" s="42">
        <f>((I35*H35)*0.1*10)/2</f>
        <v>0</v>
      </c>
      <c r="Q35" s="35"/>
      <c r="R35" s="35">
        <f t="shared" si="0"/>
        <v>0</v>
      </c>
      <c r="S35" s="35">
        <f t="shared" si="1"/>
        <v>0</v>
      </c>
    </row>
    <row r="36" spans="1:19" ht="24.95" customHeight="1" x14ac:dyDescent="0.4">
      <c r="A36" s="160"/>
      <c r="B36" s="49"/>
      <c r="C36" s="59"/>
      <c r="D36" s="49"/>
      <c r="E36" s="49"/>
      <c r="F36" s="49"/>
      <c r="G36" s="49"/>
      <c r="H36" s="50"/>
      <c r="I36" s="42">
        <f>IF(AND(B36&lt;&gt;"",C36&lt;&gt;"",D36&lt;&gt;"",E36&lt;&gt;"",F36&lt;&gt;"",G36&lt;&gt;"",H36&lt;&gt;""),VLOOKUP(G36,通所リハビリテーション費!$A$20:$B$24,2,0),0)</f>
        <v>0</v>
      </c>
      <c r="J36" s="42">
        <f t="shared" ref="J36:J39" si="5">((I36*H36)*0.1*10)/2</f>
        <v>0</v>
      </c>
      <c r="Q36" s="35"/>
      <c r="R36" s="35">
        <f t="shared" si="0"/>
        <v>0</v>
      </c>
      <c r="S36" s="35">
        <f t="shared" si="1"/>
        <v>0</v>
      </c>
    </row>
    <row r="37" spans="1:19" ht="24.95" customHeight="1" x14ac:dyDescent="0.4">
      <c r="A37" s="160"/>
      <c r="B37" s="49"/>
      <c r="C37" s="59"/>
      <c r="D37" s="49"/>
      <c r="E37" s="49"/>
      <c r="F37" s="49"/>
      <c r="G37" s="49"/>
      <c r="H37" s="50"/>
      <c r="I37" s="42">
        <f>IF(AND(B37&lt;&gt;"",C37&lt;&gt;"",D37&lt;&gt;"",E37&lt;&gt;"",F37&lt;&gt;"",G37&lt;&gt;"",H37&lt;&gt;""),VLOOKUP(G37,通所リハビリテーション費!$A$20:$B$24,2,0),0)</f>
        <v>0</v>
      </c>
      <c r="J37" s="42">
        <f t="shared" si="5"/>
        <v>0</v>
      </c>
      <c r="Q37" s="35"/>
      <c r="R37" s="35">
        <f t="shared" si="0"/>
        <v>0</v>
      </c>
      <c r="S37" s="35">
        <f t="shared" si="1"/>
        <v>0</v>
      </c>
    </row>
    <row r="38" spans="1:19" ht="24.95" customHeight="1" x14ac:dyDescent="0.4">
      <c r="A38" s="160"/>
      <c r="B38" s="49"/>
      <c r="C38" s="59"/>
      <c r="D38" s="49"/>
      <c r="E38" s="49"/>
      <c r="F38" s="49"/>
      <c r="G38" s="49"/>
      <c r="H38" s="50"/>
      <c r="I38" s="42">
        <f>IF(AND(B38&lt;&gt;"",C38&lt;&gt;"",D38&lt;&gt;"",E38&lt;&gt;"",F38&lt;&gt;"",G38&lt;&gt;"",H38&lt;&gt;""),VLOOKUP(G38,通所リハビリテーション費!$A$20:$B$24,2,0),0)</f>
        <v>0</v>
      </c>
      <c r="J38" s="42">
        <f t="shared" si="5"/>
        <v>0</v>
      </c>
      <c r="Q38" s="35"/>
      <c r="R38" s="35">
        <f t="shared" si="0"/>
        <v>0</v>
      </c>
      <c r="S38" s="35">
        <f t="shared" si="1"/>
        <v>0</v>
      </c>
    </row>
    <row r="39" spans="1:19" ht="24.95" customHeight="1" x14ac:dyDescent="0.4">
      <c r="A39" s="160"/>
      <c r="B39" s="49"/>
      <c r="C39" s="59"/>
      <c r="D39" s="49"/>
      <c r="E39" s="49"/>
      <c r="F39" s="49"/>
      <c r="G39" s="49"/>
      <c r="H39" s="50"/>
      <c r="I39" s="42">
        <f>IF(AND(B39&lt;&gt;"",C39&lt;&gt;"",D39&lt;&gt;"",E39&lt;&gt;"",F39&lt;&gt;"",G39&lt;&gt;"",H39&lt;&gt;""),VLOOKUP(G39,通所リハビリテーション費!$A$20:$B$24,2,0),0)</f>
        <v>0</v>
      </c>
      <c r="J39" s="42">
        <f t="shared" si="5"/>
        <v>0</v>
      </c>
      <c r="Q39" s="35"/>
      <c r="R39" s="35">
        <f t="shared" si="0"/>
        <v>0</v>
      </c>
      <c r="S39" s="35">
        <f t="shared" si="1"/>
        <v>0</v>
      </c>
    </row>
    <row r="40" spans="1:19" ht="24.95" customHeight="1" x14ac:dyDescent="0.4">
      <c r="A40" s="154" t="s">
        <v>38</v>
      </c>
      <c r="B40" s="155"/>
      <c r="C40" s="155"/>
      <c r="D40" s="155"/>
      <c r="E40" s="155"/>
      <c r="F40" s="155"/>
      <c r="G40" s="156"/>
      <c r="H40" s="57">
        <f>SUMIF(H35:H39,"&lt;&gt;#N/A")</f>
        <v>0</v>
      </c>
      <c r="I40" s="57">
        <f t="shared" ref="I40:J40" si="6">SUMIF(I35:I39,"&lt;&gt;#N/A")</f>
        <v>0</v>
      </c>
      <c r="J40" s="57">
        <f t="shared" si="6"/>
        <v>0</v>
      </c>
      <c r="Q40" s="35"/>
      <c r="R40" s="35">
        <f t="shared" si="0"/>
        <v>0</v>
      </c>
      <c r="S40" s="35">
        <f t="shared" si="1"/>
        <v>0</v>
      </c>
    </row>
    <row r="41" spans="1:19" ht="24.95" customHeight="1" x14ac:dyDescent="0.4">
      <c r="A41" s="26"/>
      <c r="B41" s="26"/>
      <c r="C41" s="26"/>
      <c r="D41" s="26"/>
      <c r="E41" s="26"/>
      <c r="F41" s="26"/>
      <c r="G41" s="26"/>
      <c r="H41" s="27"/>
      <c r="I41" s="27"/>
      <c r="J41" s="27"/>
      <c r="Q41" s="35"/>
      <c r="R41" s="35">
        <f t="shared" si="0"/>
        <v>0</v>
      </c>
      <c r="S41" s="35">
        <f t="shared" si="1"/>
        <v>0</v>
      </c>
    </row>
    <row r="42" spans="1:19" ht="24.95" customHeight="1" x14ac:dyDescent="0.4">
      <c r="A42" s="40" t="s">
        <v>39</v>
      </c>
      <c r="Q42" s="35"/>
      <c r="R42" s="35">
        <f t="shared" si="0"/>
        <v>0</v>
      </c>
      <c r="S42" s="35">
        <f t="shared" si="1"/>
        <v>0</v>
      </c>
    </row>
    <row r="43" spans="1:19" ht="24.95" customHeight="1" x14ac:dyDescent="0.4">
      <c r="A43" s="53" t="s">
        <v>90</v>
      </c>
      <c r="Q43" s="35"/>
      <c r="R43" s="35">
        <f t="shared" si="0"/>
        <v>0</v>
      </c>
      <c r="S43" s="35">
        <f t="shared" si="1"/>
        <v>0</v>
      </c>
    </row>
    <row r="44" spans="1:19" ht="42.95" customHeight="1" x14ac:dyDescent="0.4">
      <c r="A44" s="160" t="s">
        <v>127</v>
      </c>
      <c r="B44" s="28" t="s">
        <v>49</v>
      </c>
      <c r="C44" s="28" t="s">
        <v>51</v>
      </c>
      <c r="D44" s="28" t="s">
        <v>32</v>
      </c>
      <c r="E44" s="41" t="s">
        <v>162</v>
      </c>
      <c r="F44" s="41" t="s">
        <v>163</v>
      </c>
      <c r="G44" s="28" t="s">
        <v>33</v>
      </c>
      <c r="H44" s="41" t="s">
        <v>50</v>
      </c>
      <c r="I44" s="41" t="s">
        <v>35</v>
      </c>
      <c r="J44" s="41" t="s">
        <v>113</v>
      </c>
      <c r="Q44" s="35"/>
      <c r="R44" s="35">
        <f t="shared" si="0"/>
        <v>0</v>
      </c>
      <c r="S44" s="35">
        <f t="shared" si="1"/>
        <v>0</v>
      </c>
    </row>
    <row r="45" spans="1:19" ht="24.95" customHeight="1" x14ac:dyDescent="0.4">
      <c r="A45" s="160"/>
      <c r="B45" s="49"/>
      <c r="C45" s="59"/>
      <c r="D45" s="49"/>
      <c r="E45" s="49"/>
      <c r="F45" s="49"/>
      <c r="G45" s="49"/>
      <c r="H45" s="50"/>
      <c r="I45" s="42">
        <f>IF(AND(B45&lt;&gt;"",C45&lt;&gt;"",D45&lt;&gt;"",E45&lt;&gt;"",F45&lt;&gt;"",G45&lt;&gt;"",H45&lt;&gt;""),VLOOKUP(G45,通所リハビリテーション費!$A$27:$B$31,2,0),0)</f>
        <v>0</v>
      </c>
      <c r="J45" s="42">
        <f>(I45*H45)*0.1*10</f>
        <v>0</v>
      </c>
      <c r="Q45" s="35"/>
      <c r="R45" s="35">
        <f t="shared" si="0"/>
        <v>0</v>
      </c>
      <c r="S45" s="35">
        <f t="shared" si="1"/>
        <v>0</v>
      </c>
    </row>
    <row r="46" spans="1:19" ht="24.95" customHeight="1" x14ac:dyDescent="0.4">
      <c r="A46" s="160"/>
      <c r="B46" s="49"/>
      <c r="C46" s="59"/>
      <c r="D46" s="49"/>
      <c r="E46" s="49"/>
      <c r="F46" s="49"/>
      <c r="G46" s="49"/>
      <c r="H46" s="50"/>
      <c r="I46" s="42">
        <f>IF(AND(B46&lt;&gt;"",C46&lt;&gt;"",D46&lt;&gt;"",E46&lt;&gt;"",F46&lt;&gt;"",G46&lt;&gt;"",H46&lt;&gt;""),VLOOKUP(G46,通所リハビリテーション費!$A$27:$B$31,2,0),0)</f>
        <v>0</v>
      </c>
      <c r="J46" s="42">
        <f t="shared" ref="J46:J49" si="7">(I46*H46)*0.1*10</f>
        <v>0</v>
      </c>
      <c r="R46" s="33">
        <f>SUM(R3:R45)</f>
        <v>0</v>
      </c>
      <c r="S46" s="33">
        <f>SUM(S3:S45)</f>
        <v>0</v>
      </c>
    </row>
    <row r="47" spans="1:19" ht="24.95" customHeight="1" x14ac:dyDescent="0.4">
      <c r="A47" s="160"/>
      <c r="B47" s="49"/>
      <c r="C47" s="59"/>
      <c r="D47" s="49"/>
      <c r="E47" s="49"/>
      <c r="F47" s="49"/>
      <c r="G47" s="49"/>
      <c r="H47" s="50"/>
      <c r="I47" s="42">
        <f>IF(AND(B47&lt;&gt;"",C47&lt;&gt;"",D47&lt;&gt;"",E47&lt;&gt;"",F47&lt;&gt;"",G47&lt;&gt;"",H47&lt;&gt;""),VLOOKUP(G47,通所リハビリテーション費!$A$27:$B$31,2,0),0)</f>
        <v>0</v>
      </c>
      <c r="J47" s="42">
        <f t="shared" si="7"/>
        <v>0</v>
      </c>
    </row>
    <row r="48" spans="1:19" ht="24.95" customHeight="1" x14ac:dyDescent="0.4">
      <c r="A48" s="160"/>
      <c r="B48" s="49"/>
      <c r="C48" s="59"/>
      <c r="D48" s="49"/>
      <c r="E48" s="49"/>
      <c r="F48" s="49"/>
      <c r="G48" s="49"/>
      <c r="H48" s="50"/>
      <c r="I48" s="42">
        <f>IF(AND(B48&lt;&gt;"",C48&lt;&gt;"",D48&lt;&gt;"",E48&lt;&gt;"",F48&lt;&gt;"",G48&lt;&gt;"",H48&lt;&gt;""),VLOOKUP(G48,通所リハビリテーション費!$A$27:$B$31,2,0),0)</f>
        <v>0</v>
      </c>
      <c r="J48" s="42">
        <f t="shared" si="7"/>
        <v>0</v>
      </c>
    </row>
    <row r="49" spans="1:10" ht="24.95" customHeight="1" x14ac:dyDescent="0.4">
      <c r="A49" s="160"/>
      <c r="B49" s="49"/>
      <c r="C49" s="59"/>
      <c r="D49" s="49"/>
      <c r="E49" s="49"/>
      <c r="F49" s="49"/>
      <c r="G49" s="49"/>
      <c r="H49" s="50"/>
      <c r="I49" s="42">
        <f>IF(AND(B49&lt;&gt;"",C49&lt;&gt;"",D49&lt;&gt;"",E49&lt;&gt;"",F49&lt;&gt;"",G49&lt;&gt;"",H49&lt;&gt;""),VLOOKUP(G49,通所リハビリテーション費!$A$27:$B$31,2,0),0)</f>
        <v>0</v>
      </c>
      <c r="J49" s="42">
        <f t="shared" si="7"/>
        <v>0</v>
      </c>
    </row>
    <row r="50" spans="1:10" ht="24.95" customHeight="1" x14ac:dyDescent="0.4">
      <c r="A50" s="160"/>
      <c r="B50" s="49"/>
      <c r="C50" s="49"/>
      <c r="D50" s="49"/>
      <c r="E50" s="49"/>
      <c r="F50" s="49"/>
      <c r="G50" s="49"/>
      <c r="H50" s="50"/>
      <c r="I50" s="42">
        <f>IF(AND(B50&lt;&gt;"",C50&lt;&gt;"",D50&lt;&gt;"",E50&lt;&gt;"",F50&lt;&gt;"",G50&lt;&gt;"",H50&lt;&gt;""),VLOOKUP(G50,通所リハビリテーション費!$A$27:$B$31,2,0),0)</f>
        <v>0</v>
      </c>
      <c r="J50" s="42">
        <f>(I50*H50)*0.1*10</f>
        <v>0</v>
      </c>
    </row>
    <row r="51" spans="1:10" ht="24.95" customHeight="1" x14ac:dyDescent="0.4">
      <c r="A51" s="160"/>
      <c r="B51" s="49"/>
      <c r="C51" s="49"/>
      <c r="D51" s="49"/>
      <c r="E51" s="49"/>
      <c r="F51" s="49"/>
      <c r="G51" s="49"/>
      <c r="H51" s="50"/>
      <c r="I51" s="42">
        <f>IF(AND(B51&lt;&gt;"",C51&lt;&gt;"",D51&lt;&gt;"",E51&lt;&gt;"",F51&lt;&gt;"",G51&lt;&gt;"",H51&lt;&gt;""),VLOOKUP(G51,通所リハビリテーション費!$A$27:$B$31,2,0),0)</f>
        <v>0</v>
      </c>
      <c r="J51" s="42">
        <f t="shared" ref="J51:J54" si="8">(I51*H51)*0.1*10</f>
        <v>0</v>
      </c>
    </row>
    <row r="52" spans="1:10" ht="24.95" customHeight="1" x14ac:dyDescent="0.4">
      <c r="A52" s="160"/>
      <c r="B52" s="49"/>
      <c r="C52" s="49"/>
      <c r="D52" s="49"/>
      <c r="E52" s="49"/>
      <c r="F52" s="49"/>
      <c r="G52" s="49"/>
      <c r="H52" s="50"/>
      <c r="I52" s="42">
        <f>IF(AND(B52&lt;&gt;"",C52&lt;&gt;"",D52&lt;&gt;"",E52&lt;&gt;"",F52&lt;&gt;"",G52&lt;&gt;"",H52&lt;&gt;""),VLOOKUP(G52,通所リハビリテーション費!$A$27:$B$31,2,0),0)</f>
        <v>0</v>
      </c>
      <c r="J52" s="42">
        <f t="shared" si="8"/>
        <v>0</v>
      </c>
    </row>
    <row r="53" spans="1:10" ht="24.95" customHeight="1" x14ac:dyDescent="0.4">
      <c r="A53" s="160"/>
      <c r="B53" s="49"/>
      <c r="C53" s="49"/>
      <c r="D53" s="49"/>
      <c r="E53" s="49"/>
      <c r="F53" s="49"/>
      <c r="G53" s="49"/>
      <c r="H53" s="50"/>
      <c r="I53" s="42">
        <f>IF(AND(B53&lt;&gt;"",C53&lt;&gt;"",D53&lt;&gt;"",E53&lt;&gt;"",F53&lt;&gt;"",G53&lt;&gt;"",H53&lt;&gt;""),VLOOKUP(G53,通所リハビリテーション費!$A$27:$B$31,2,0),0)</f>
        <v>0</v>
      </c>
      <c r="J53" s="42">
        <f t="shared" si="8"/>
        <v>0</v>
      </c>
    </row>
    <row r="54" spans="1:10" ht="24.95" customHeight="1" x14ac:dyDescent="0.4">
      <c r="A54" s="160"/>
      <c r="B54" s="49"/>
      <c r="C54" s="49"/>
      <c r="D54" s="49"/>
      <c r="E54" s="49"/>
      <c r="F54" s="49"/>
      <c r="G54" s="49"/>
      <c r="H54" s="50"/>
      <c r="I54" s="42">
        <f>IF(AND(B54&lt;&gt;"",C54&lt;&gt;"",D54&lt;&gt;"",E54&lt;&gt;"",F54&lt;&gt;"",G54&lt;&gt;"",H54&lt;&gt;""),VLOOKUP(G54,通所リハビリテーション費!$A$27:$B$31,2,0),0)</f>
        <v>0</v>
      </c>
      <c r="J54" s="42">
        <f t="shared" si="8"/>
        <v>0</v>
      </c>
    </row>
    <row r="55" spans="1:10" ht="24.95" customHeight="1" x14ac:dyDescent="0.4">
      <c r="A55" s="110" t="s">
        <v>38</v>
      </c>
      <c r="B55" s="111"/>
      <c r="C55" s="111"/>
      <c r="D55" s="111"/>
      <c r="E55" s="111"/>
      <c r="F55" s="111"/>
      <c r="G55" s="112"/>
      <c r="H55" s="43">
        <f>SUMIF(H45:H54,"&lt;&gt;#N/A")</f>
        <v>0</v>
      </c>
      <c r="I55" s="43">
        <f t="shared" ref="I55:J55" si="9">SUMIF(I45:I54,"&lt;&gt;#N/A")</f>
        <v>0</v>
      </c>
      <c r="J55" s="43">
        <f t="shared" si="9"/>
        <v>0</v>
      </c>
    </row>
    <row r="56" spans="1:10" ht="24.95" customHeight="1" x14ac:dyDescent="0.4">
      <c r="A56" s="54"/>
      <c r="B56" s="54"/>
      <c r="C56" s="54"/>
      <c r="D56" s="54"/>
      <c r="E56" s="54"/>
      <c r="F56" s="54"/>
      <c r="G56" s="55"/>
      <c r="H56" s="55"/>
      <c r="I56" s="55"/>
    </row>
    <row r="57" spans="1:10" ht="24.95" customHeight="1" x14ac:dyDescent="0.4">
      <c r="A57" s="56" t="s">
        <v>91</v>
      </c>
      <c r="B57" s="54"/>
      <c r="C57" s="54"/>
      <c r="D57" s="54"/>
      <c r="E57" s="54"/>
      <c r="F57" s="54"/>
      <c r="G57" s="55"/>
      <c r="H57" s="55"/>
      <c r="I57" s="55"/>
    </row>
    <row r="58" spans="1:10" ht="42.95" customHeight="1" x14ac:dyDescent="0.4">
      <c r="A58" s="160" t="s">
        <v>127</v>
      </c>
      <c r="B58" s="28" t="s">
        <v>49</v>
      </c>
      <c r="C58" s="28" t="s">
        <v>51</v>
      </c>
      <c r="D58" s="28" t="s">
        <v>32</v>
      </c>
      <c r="E58" s="41" t="s">
        <v>162</v>
      </c>
      <c r="F58" s="41" t="s">
        <v>163</v>
      </c>
      <c r="G58" s="28" t="s">
        <v>33</v>
      </c>
      <c r="H58" s="41" t="s">
        <v>133</v>
      </c>
      <c r="I58" s="41" t="s">
        <v>35</v>
      </c>
      <c r="J58" s="41" t="s">
        <v>113</v>
      </c>
    </row>
    <row r="59" spans="1:10" ht="24.95" customHeight="1" x14ac:dyDescent="0.4">
      <c r="A59" s="160"/>
      <c r="B59" s="49"/>
      <c r="C59" s="59"/>
      <c r="D59" s="49"/>
      <c r="E59" s="49"/>
      <c r="F59" s="49"/>
      <c r="G59" s="49"/>
      <c r="H59" s="50"/>
      <c r="I59" s="42">
        <f>IF(AND(B59&lt;&gt;"",C59&lt;&gt;"",D59&lt;&gt;"",E59&lt;&gt;"",F59&lt;&gt;"",G59&lt;&gt;"",H59&lt;&gt;""),VLOOKUP(G59,通所リハビリテーション費!$A$27:$B$31,2,0),0)</f>
        <v>0</v>
      </c>
      <c r="J59" s="42">
        <f>((I59*H59)*0.1*10)/2</f>
        <v>0</v>
      </c>
    </row>
    <row r="60" spans="1:10" ht="24.95" customHeight="1" x14ac:dyDescent="0.4">
      <c r="A60" s="160"/>
      <c r="B60" s="49"/>
      <c r="C60" s="59"/>
      <c r="D60" s="49"/>
      <c r="E60" s="49"/>
      <c r="F60" s="49"/>
      <c r="G60" s="49"/>
      <c r="H60" s="50"/>
      <c r="I60" s="42">
        <f>IF(AND(B60&lt;&gt;"",C60&lt;&gt;"",D60&lt;&gt;"",E60&lt;&gt;"",F60&lt;&gt;"",G60&lt;&gt;"",H60&lt;&gt;""),VLOOKUP(G60,通所リハビリテーション費!$A$27:$B$31,2,0),0)</f>
        <v>0</v>
      </c>
      <c r="J60" s="42">
        <f t="shared" ref="J60:J63" si="10">((I60*H60)*0.1*10)/2</f>
        <v>0</v>
      </c>
    </row>
    <row r="61" spans="1:10" ht="24.95" customHeight="1" x14ac:dyDescent="0.4">
      <c r="A61" s="160"/>
      <c r="B61" s="49"/>
      <c r="C61" s="59"/>
      <c r="D61" s="49"/>
      <c r="E61" s="49"/>
      <c r="F61" s="49"/>
      <c r="G61" s="49"/>
      <c r="H61" s="50"/>
      <c r="I61" s="42">
        <f>IF(AND(B61&lt;&gt;"",C61&lt;&gt;"",D61&lt;&gt;"",E61&lt;&gt;"",F61&lt;&gt;"",G61&lt;&gt;"",H61&lt;&gt;""),VLOOKUP(G61,通所リハビリテーション費!$A$27:$B$31,2,0),0)</f>
        <v>0</v>
      </c>
      <c r="J61" s="42">
        <f t="shared" si="10"/>
        <v>0</v>
      </c>
    </row>
    <row r="62" spans="1:10" ht="24.95" customHeight="1" x14ac:dyDescent="0.4">
      <c r="A62" s="160"/>
      <c r="B62" s="49"/>
      <c r="C62" s="59"/>
      <c r="D62" s="49"/>
      <c r="E62" s="49"/>
      <c r="F62" s="49"/>
      <c r="G62" s="49"/>
      <c r="H62" s="50"/>
      <c r="I62" s="42">
        <f>IF(AND(B62&lt;&gt;"",C62&lt;&gt;"",D62&lt;&gt;"",E62&lt;&gt;"",F62&lt;&gt;"",G62&lt;&gt;"",H62&lt;&gt;""),VLOOKUP(G62,通所リハビリテーション費!$A$27:$B$31,2,0),0)</f>
        <v>0</v>
      </c>
      <c r="J62" s="42">
        <f t="shared" si="10"/>
        <v>0</v>
      </c>
    </row>
    <row r="63" spans="1:10" ht="24.95" customHeight="1" x14ac:dyDescent="0.4">
      <c r="A63" s="160"/>
      <c r="B63" s="49"/>
      <c r="C63" s="59"/>
      <c r="D63" s="49"/>
      <c r="E63" s="49"/>
      <c r="F63" s="49"/>
      <c r="G63" s="49"/>
      <c r="H63" s="50"/>
      <c r="I63" s="42">
        <f>IF(AND(B63&lt;&gt;"",C63&lt;&gt;"",D63&lt;&gt;"",E63&lt;&gt;"",F63&lt;&gt;"",G63&lt;&gt;"",H63&lt;&gt;""),VLOOKUP(G63,通所リハビリテーション費!$A$27:$B$31,2,0),0)</f>
        <v>0</v>
      </c>
      <c r="J63" s="42">
        <f t="shared" si="10"/>
        <v>0</v>
      </c>
    </row>
    <row r="64" spans="1:10" ht="24.95" customHeight="1" x14ac:dyDescent="0.4">
      <c r="A64" s="110" t="s">
        <v>38</v>
      </c>
      <c r="B64" s="111"/>
      <c r="C64" s="111"/>
      <c r="D64" s="111"/>
      <c r="E64" s="111"/>
      <c r="F64" s="111"/>
      <c r="G64" s="112"/>
      <c r="H64" s="43">
        <f>SUMIF(H59:H63,"&lt;&gt;#N/A")</f>
        <v>0</v>
      </c>
      <c r="I64" s="43">
        <f t="shared" ref="I64:J64" si="11">SUMIF(I59:I63,"&lt;&gt;#N/A")</f>
        <v>0</v>
      </c>
      <c r="J64" s="43">
        <f t="shared" si="11"/>
        <v>0</v>
      </c>
    </row>
    <row r="65" spans="1:10" ht="24.95" customHeight="1" x14ac:dyDescent="0.4">
      <c r="A65" s="26"/>
      <c r="B65" s="26"/>
      <c r="C65" s="26"/>
      <c r="D65" s="26"/>
      <c r="E65" s="26"/>
      <c r="F65" s="26"/>
      <c r="G65" s="26"/>
      <c r="H65" s="27"/>
      <c r="I65" s="27"/>
      <c r="J65" s="27"/>
    </row>
    <row r="66" spans="1:10" ht="24.95" customHeight="1" x14ac:dyDescent="0.4">
      <c r="A66" s="40" t="s">
        <v>40</v>
      </c>
    </row>
    <row r="67" spans="1:10" ht="24.95" customHeight="1" x14ac:dyDescent="0.4">
      <c r="A67" s="53" t="s">
        <v>90</v>
      </c>
    </row>
    <row r="68" spans="1:10" ht="42.95" customHeight="1" x14ac:dyDescent="0.4">
      <c r="A68" s="160" t="s">
        <v>128</v>
      </c>
      <c r="B68" s="28" t="s">
        <v>49</v>
      </c>
      <c r="C68" s="28" t="s">
        <v>51</v>
      </c>
      <c r="D68" s="28" t="s">
        <v>32</v>
      </c>
      <c r="E68" s="41" t="s">
        <v>162</v>
      </c>
      <c r="F68" s="41" t="s">
        <v>163</v>
      </c>
      <c r="G68" s="28" t="s">
        <v>33</v>
      </c>
      <c r="H68" s="41" t="s">
        <v>50</v>
      </c>
      <c r="I68" s="41" t="s">
        <v>35</v>
      </c>
      <c r="J68" s="41" t="s">
        <v>113</v>
      </c>
    </row>
    <row r="69" spans="1:10" ht="24.95" customHeight="1" x14ac:dyDescent="0.4">
      <c r="A69" s="160"/>
      <c r="B69" s="49"/>
      <c r="C69" s="59"/>
      <c r="D69" s="49"/>
      <c r="E69" s="49"/>
      <c r="F69" s="49"/>
      <c r="G69" s="49"/>
      <c r="H69" s="50"/>
      <c r="I69" s="42">
        <f>IF(AND(B69&lt;&gt;"",C69&lt;&gt;"",D69&lt;&gt;"",E69&lt;&gt;"",F69&lt;&gt;"",G69&lt;&gt;"",H69&lt;&gt;""),VLOOKUP(G69,通所リハビリテーション費!$A$34:$B$38,2,0),0)</f>
        <v>0</v>
      </c>
      <c r="J69" s="42">
        <f>(I69*H69)*0.1*10</f>
        <v>0</v>
      </c>
    </row>
    <row r="70" spans="1:10" ht="24.95" customHeight="1" x14ac:dyDescent="0.4">
      <c r="A70" s="160"/>
      <c r="B70" s="49"/>
      <c r="C70" s="59"/>
      <c r="D70" s="49"/>
      <c r="E70" s="49"/>
      <c r="F70" s="49"/>
      <c r="G70" s="49"/>
      <c r="H70" s="50"/>
      <c r="I70" s="42">
        <f>IF(AND(B70&lt;&gt;"",C70&lt;&gt;"",D70&lt;&gt;"",E70&lt;&gt;"",F70&lt;&gt;"",G70&lt;&gt;"",H70&lt;&gt;""),VLOOKUP(G70,通所リハビリテーション費!$A$34:$B$38,2,0),0)</f>
        <v>0</v>
      </c>
      <c r="J70" s="42">
        <f t="shared" ref="J70:J73" si="12">(I70*H70)*0.1*10</f>
        <v>0</v>
      </c>
    </row>
    <row r="71" spans="1:10" ht="24.95" customHeight="1" x14ac:dyDescent="0.4">
      <c r="A71" s="160"/>
      <c r="B71" s="49"/>
      <c r="C71" s="59"/>
      <c r="D71" s="49"/>
      <c r="E71" s="49"/>
      <c r="F71" s="49"/>
      <c r="G71" s="49"/>
      <c r="H71" s="50"/>
      <c r="I71" s="42">
        <f>IF(AND(B71&lt;&gt;"",C71&lt;&gt;"",D71&lt;&gt;"",E71&lt;&gt;"",F71&lt;&gt;"",G71&lt;&gt;"",H71&lt;&gt;""),VLOOKUP(G71,通所リハビリテーション費!$A$34:$B$38,2,0),0)</f>
        <v>0</v>
      </c>
      <c r="J71" s="42">
        <f t="shared" si="12"/>
        <v>0</v>
      </c>
    </row>
    <row r="72" spans="1:10" ht="24.95" customHeight="1" x14ac:dyDescent="0.4">
      <c r="A72" s="160"/>
      <c r="B72" s="49"/>
      <c r="C72" s="59"/>
      <c r="D72" s="49"/>
      <c r="E72" s="49"/>
      <c r="F72" s="49"/>
      <c r="G72" s="49"/>
      <c r="H72" s="50"/>
      <c r="I72" s="42">
        <f>IF(AND(B72&lt;&gt;"",C72&lt;&gt;"",D72&lt;&gt;"",E72&lt;&gt;"",F72&lt;&gt;"",G72&lt;&gt;"",H72&lt;&gt;""),VLOOKUP(G72,通所リハビリテーション費!$A$34:$B$38,2,0),0)</f>
        <v>0</v>
      </c>
      <c r="J72" s="42">
        <f t="shared" si="12"/>
        <v>0</v>
      </c>
    </row>
    <row r="73" spans="1:10" ht="24.95" customHeight="1" x14ac:dyDescent="0.4">
      <c r="A73" s="160"/>
      <c r="B73" s="49"/>
      <c r="C73" s="59"/>
      <c r="D73" s="49"/>
      <c r="E73" s="49"/>
      <c r="F73" s="49"/>
      <c r="G73" s="49"/>
      <c r="H73" s="50"/>
      <c r="I73" s="42">
        <f>IF(AND(B73&lt;&gt;"",C73&lt;&gt;"",D73&lt;&gt;"",E73&lt;&gt;"",F73&lt;&gt;"",G73&lt;&gt;"",H73&lt;&gt;""),VLOOKUP(G73,通所リハビリテーション費!$A$34:$B$38,2,0),0)</f>
        <v>0</v>
      </c>
      <c r="J73" s="42">
        <f t="shared" si="12"/>
        <v>0</v>
      </c>
    </row>
    <row r="74" spans="1:10" ht="24.95" customHeight="1" x14ac:dyDescent="0.4">
      <c r="A74" s="160"/>
      <c r="B74" s="49"/>
      <c r="C74" s="49"/>
      <c r="D74" s="49"/>
      <c r="E74" s="49"/>
      <c r="F74" s="49"/>
      <c r="G74" s="49"/>
      <c r="H74" s="50"/>
      <c r="I74" s="42">
        <f>IF(AND(B74&lt;&gt;"",C74&lt;&gt;"",D74&lt;&gt;"",E74&lt;&gt;"",F74&lt;&gt;"",G74&lt;&gt;"",H74&lt;&gt;""),VLOOKUP(G74,通所リハビリテーション費!$A$34:$B$38,2,0),0)</f>
        <v>0</v>
      </c>
      <c r="J74" s="42">
        <f>(I74*H74)*0.1*10</f>
        <v>0</v>
      </c>
    </row>
    <row r="75" spans="1:10" ht="24.95" customHeight="1" x14ac:dyDescent="0.4">
      <c r="A75" s="160"/>
      <c r="B75" s="49"/>
      <c r="C75" s="49"/>
      <c r="D75" s="49"/>
      <c r="E75" s="49"/>
      <c r="F75" s="49"/>
      <c r="G75" s="49"/>
      <c r="H75" s="50"/>
      <c r="I75" s="42">
        <f>IF(AND(B75&lt;&gt;"",C75&lt;&gt;"",D75&lt;&gt;"",E75&lt;&gt;"",F75&lt;&gt;"",G75&lt;&gt;"",H75&lt;&gt;""),VLOOKUP(G75,通所リハビリテーション費!$A$34:$B$38,2,0),0)</f>
        <v>0</v>
      </c>
      <c r="J75" s="42">
        <f t="shared" ref="J75:J78" si="13">(I75*H75)*0.1*10</f>
        <v>0</v>
      </c>
    </row>
    <row r="76" spans="1:10" ht="24.95" customHeight="1" x14ac:dyDescent="0.4">
      <c r="A76" s="160"/>
      <c r="B76" s="49"/>
      <c r="C76" s="49"/>
      <c r="D76" s="49"/>
      <c r="E76" s="49"/>
      <c r="F76" s="49"/>
      <c r="G76" s="49"/>
      <c r="H76" s="50"/>
      <c r="I76" s="42">
        <f>IF(AND(B76&lt;&gt;"",C76&lt;&gt;"",D76&lt;&gt;"",E76&lt;&gt;"",F76&lt;&gt;"",G76&lt;&gt;"",H76&lt;&gt;""),VLOOKUP(G76,通所リハビリテーション費!$A$34:$B$38,2,0),0)</f>
        <v>0</v>
      </c>
      <c r="J76" s="42">
        <f t="shared" si="13"/>
        <v>0</v>
      </c>
    </row>
    <row r="77" spans="1:10" ht="24.95" customHeight="1" x14ac:dyDescent="0.4">
      <c r="A77" s="160"/>
      <c r="B77" s="49"/>
      <c r="C77" s="49"/>
      <c r="D77" s="49"/>
      <c r="E77" s="49"/>
      <c r="F77" s="49"/>
      <c r="G77" s="49"/>
      <c r="H77" s="50"/>
      <c r="I77" s="42">
        <f>IF(AND(B77&lt;&gt;"",C77&lt;&gt;"",D77&lt;&gt;"",E77&lt;&gt;"",F77&lt;&gt;"",G77&lt;&gt;"",H77&lt;&gt;""),VLOOKUP(G77,通所リハビリテーション費!$A$34:$B$38,2,0),0)</f>
        <v>0</v>
      </c>
      <c r="J77" s="42">
        <f t="shared" si="13"/>
        <v>0</v>
      </c>
    </row>
    <row r="78" spans="1:10" ht="24.95" customHeight="1" x14ac:dyDescent="0.4">
      <c r="A78" s="160"/>
      <c r="B78" s="49"/>
      <c r="C78" s="49"/>
      <c r="D78" s="49"/>
      <c r="E78" s="49"/>
      <c r="F78" s="49"/>
      <c r="G78" s="49"/>
      <c r="H78" s="50"/>
      <c r="I78" s="42">
        <f>IF(AND(B78&lt;&gt;"",C78&lt;&gt;"",D78&lt;&gt;"",E78&lt;&gt;"",F78&lt;&gt;"",G78&lt;&gt;"",H78&lt;&gt;""),VLOOKUP(G78,通所リハビリテーション費!$A$34:$B$38,2,0),0)</f>
        <v>0</v>
      </c>
      <c r="J78" s="42">
        <f t="shared" si="13"/>
        <v>0</v>
      </c>
    </row>
    <row r="79" spans="1:10" ht="24.95" customHeight="1" x14ac:dyDescent="0.4">
      <c r="A79" s="110" t="s">
        <v>38</v>
      </c>
      <c r="B79" s="111"/>
      <c r="C79" s="111"/>
      <c r="D79" s="111"/>
      <c r="E79" s="111"/>
      <c r="F79" s="111"/>
      <c r="G79" s="112"/>
      <c r="H79" s="43">
        <f>SUMIF(H69:H78,"&lt;&gt;#N/A")</f>
        <v>0</v>
      </c>
      <c r="I79" s="43">
        <f t="shared" ref="I79:J79" si="14">SUMIF(I69:I78,"&lt;&gt;#N/A")</f>
        <v>0</v>
      </c>
      <c r="J79" s="43">
        <f t="shared" si="14"/>
        <v>0</v>
      </c>
    </row>
    <row r="80" spans="1:10" ht="24.95" customHeight="1" x14ac:dyDescent="0.4">
      <c r="A80" s="54"/>
      <c r="B80" s="54"/>
      <c r="C80" s="54"/>
      <c r="D80" s="54"/>
      <c r="E80" s="54"/>
      <c r="F80" s="54"/>
      <c r="G80" s="55"/>
      <c r="H80" s="55"/>
      <c r="I80" s="55"/>
    </row>
    <row r="81" spans="1:10" ht="24.95" customHeight="1" x14ac:dyDescent="0.4">
      <c r="A81" s="56" t="s">
        <v>91</v>
      </c>
      <c r="B81" s="54"/>
      <c r="C81" s="54"/>
      <c r="D81" s="54"/>
      <c r="E81" s="54"/>
      <c r="F81" s="54"/>
      <c r="G81" s="55"/>
      <c r="H81" s="55"/>
      <c r="I81" s="55"/>
    </row>
    <row r="82" spans="1:10" ht="42.95" customHeight="1" x14ac:dyDescent="0.4">
      <c r="A82" s="160" t="s">
        <v>128</v>
      </c>
      <c r="B82" s="28" t="s">
        <v>49</v>
      </c>
      <c r="C82" s="28" t="s">
        <v>51</v>
      </c>
      <c r="D82" s="28" t="s">
        <v>32</v>
      </c>
      <c r="E82" s="41" t="s">
        <v>162</v>
      </c>
      <c r="F82" s="41" t="s">
        <v>163</v>
      </c>
      <c r="G82" s="28" t="s">
        <v>33</v>
      </c>
      <c r="H82" s="41" t="s">
        <v>133</v>
      </c>
      <c r="I82" s="41" t="s">
        <v>35</v>
      </c>
      <c r="J82" s="41" t="s">
        <v>113</v>
      </c>
    </row>
    <row r="83" spans="1:10" ht="24.95" customHeight="1" x14ac:dyDescent="0.4">
      <c r="A83" s="160"/>
      <c r="B83" s="49"/>
      <c r="C83" s="59"/>
      <c r="D83" s="49"/>
      <c r="E83" s="49"/>
      <c r="F83" s="49"/>
      <c r="G83" s="49"/>
      <c r="H83" s="50"/>
      <c r="I83" s="42">
        <f>IF(AND(B83&lt;&gt;"",C83&lt;&gt;"",D83&lt;&gt;"",E83&lt;&gt;"",F83&lt;&gt;"",G83&lt;&gt;"",H83&lt;&gt;""),VLOOKUP(G83,通所リハビリテーション費!$A$34:$B$38,2,0),0)</f>
        <v>0</v>
      </c>
      <c r="J83" s="42">
        <f>((I83*H83)*0.1*10)/2</f>
        <v>0</v>
      </c>
    </row>
    <row r="84" spans="1:10" ht="24.95" customHeight="1" x14ac:dyDescent="0.4">
      <c r="A84" s="160"/>
      <c r="B84" s="49"/>
      <c r="C84" s="59"/>
      <c r="D84" s="49"/>
      <c r="E84" s="49"/>
      <c r="F84" s="49"/>
      <c r="G84" s="49"/>
      <c r="H84" s="50"/>
      <c r="I84" s="42">
        <f>IF(AND(B84&lt;&gt;"",C84&lt;&gt;"",D84&lt;&gt;"",E84&lt;&gt;"",F84&lt;&gt;"",G84&lt;&gt;"",H84&lt;&gt;""),VLOOKUP(G84,通所リハビリテーション費!$A$34:$B$38,2,0),0)</f>
        <v>0</v>
      </c>
      <c r="J84" s="42">
        <f t="shared" ref="J84:J87" si="15">((I84*H84)*0.1*10)/2</f>
        <v>0</v>
      </c>
    </row>
    <row r="85" spans="1:10" ht="24.95" customHeight="1" x14ac:dyDescent="0.4">
      <c r="A85" s="160"/>
      <c r="B85" s="49"/>
      <c r="C85" s="59"/>
      <c r="D85" s="49"/>
      <c r="E85" s="49"/>
      <c r="F85" s="49"/>
      <c r="G85" s="49"/>
      <c r="H85" s="50"/>
      <c r="I85" s="42">
        <f>IF(AND(B85&lt;&gt;"",C85&lt;&gt;"",D85&lt;&gt;"",E85&lt;&gt;"",F85&lt;&gt;"",G85&lt;&gt;"",H85&lt;&gt;""),VLOOKUP(G85,通所リハビリテーション費!$A$34:$B$38,2,0),0)</f>
        <v>0</v>
      </c>
      <c r="J85" s="42">
        <f t="shared" si="15"/>
        <v>0</v>
      </c>
    </row>
    <row r="86" spans="1:10" ht="24.95" customHeight="1" x14ac:dyDescent="0.4">
      <c r="A86" s="160"/>
      <c r="B86" s="49"/>
      <c r="C86" s="59"/>
      <c r="D86" s="49"/>
      <c r="E86" s="49"/>
      <c r="F86" s="49"/>
      <c r="G86" s="49"/>
      <c r="H86" s="50"/>
      <c r="I86" s="42">
        <f>IF(AND(B86&lt;&gt;"",C86&lt;&gt;"",D86&lt;&gt;"",E86&lt;&gt;"",F86&lt;&gt;"",G86&lt;&gt;"",H86&lt;&gt;""),VLOOKUP(G86,通所リハビリテーション費!$A$34:$B$38,2,0),0)</f>
        <v>0</v>
      </c>
      <c r="J86" s="42">
        <f t="shared" si="15"/>
        <v>0</v>
      </c>
    </row>
    <row r="87" spans="1:10" ht="24.95" customHeight="1" x14ac:dyDescent="0.4">
      <c r="A87" s="160"/>
      <c r="B87" s="49"/>
      <c r="C87" s="59"/>
      <c r="D87" s="49"/>
      <c r="E87" s="49"/>
      <c r="F87" s="49"/>
      <c r="G87" s="49"/>
      <c r="H87" s="50"/>
      <c r="I87" s="42">
        <f>IF(AND(B87&lt;&gt;"",C87&lt;&gt;"",D87&lt;&gt;"",E87&lt;&gt;"",F87&lt;&gt;"",G87&lt;&gt;"",H87&lt;&gt;""),VLOOKUP(G87,通所リハビリテーション費!$A$34:$B$38,2,0),0)</f>
        <v>0</v>
      </c>
      <c r="J87" s="42">
        <f t="shared" si="15"/>
        <v>0</v>
      </c>
    </row>
    <row r="88" spans="1:10" ht="24.95" customHeight="1" x14ac:dyDescent="0.4">
      <c r="A88" s="110" t="s">
        <v>38</v>
      </c>
      <c r="B88" s="111"/>
      <c r="C88" s="111"/>
      <c r="D88" s="111"/>
      <c r="E88" s="111"/>
      <c r="F88" s="111"/>
      <c r="G88" s="112"/>
      <c r="H88" s="43">
        <f>SUMIF(H83:H87,"&lt;&gt;#N/A")</f>
        <v>0</v>
      </c>
      <c r="I88" s="43">
        <f t="shared" ref="I88:J88" si="16">SUMIF(I83:I87,"&lt;&gt;#N/A")</f>
        <v>0</v>
      </c>
      <c r="J88" s="43">
        <f t="shared" si="16"/>
        <v>0</v>
      </c>
    </row>
    <row r="89" spans="1:10" ht="24.95" customHeight="1" x14ac:dyDescent="0.4">
      <c r="A89" s="26"/>
      <c r="B89" s="26"/>
      <c r="C89" s="26"/>
      <c r="D89" s="26"/>
      <c r="E89" s="26"/>
      <c r="F89" s="26"/>
      <c r="G89" s="26"/>
      <c r="H89" s="27"/>
      <c r="I89" s="27"/>
      <c r="J89" s="27"/>
    </row>
    <row r="90" spans="1:10" ht="24.95" customHeight="1" x14ac:dyDescent="0.4">
      <c r="A90" s="40" t="s">
        <v>41</v>
      </c>
      <c r="B90" s="44"/>
      <c r="C90" s="44"/>
      <c r="D90" s="44"/>
      <c r="E90" s="44"/>
      <c r="F90" s="44"/>
      <c r="G90" s="44"/>
      <c r="H90" s="44"/>
      <c r="I90" s="44"/>
      <c r="J90" s="44"/>
    </row>
    <row r="91" spans="1:10" ht="24.95" customHeight="1" x14ac:dyDescent="0.4">
      <c r="A91" s="53" t="s">
        <v>90</v>
      </c>
      <c r="B91" s="44"/>
      <c r="C91" s="44"/>
      <c r="D91" s="44"/>
      <c r="E91" s="44"/>
      <c r="F91" s="44"/>
      <c r="G91" s="44"/>
      <c r="H91" s="44"/>
      <c r="I91" s="44"/>
    </row>
    <row r="92" spans="1:10" ht="42.95" customHeight="1" x14ac:dyDescent="0.4">
      <c r="A92" s="160" t="s">
        <v>129</v>
      </c>
      <c r="B92" s="28" t="s">
        <v>49</v>
      </c>
      <c r="C92" s="28" t="s">
        <v>51</v>
      </c>
      <c r="D92" s="28" t="s">
        <v>32</v>
      </c>
      <c r="E92" s="41" t="s">
        <v>162</v>
      </c>
      <c r="F92" s="41" t="s">
        <v>163</v>
      </c>
      <c r="G92" s="28" t="s">
        <v>33</v>
      </c>
      <c r="H92" s="41" t="s">
        <v>50</v>
      </c>
      <c r="I92" s="41" t="s">
        <v>35</v>
      </c>
      <c r="J92" s="41" t="s">
        <v>113</v>
      </c>
    </row>
    <row r="93" spans="1:10" ht="24.95" customHeight="1" x14ac:dyDescent="0.4">
      <c r="A93" s="160"/>
      <c r="B93" s="49"/>
      <c r="C93" s="59"/>
      <c r="D93" s="49"/>
      <c r="E93" s="49"/>
      <c r="F93" s="49"/>
      <c r="G93" s="49"/>
      <c r="H93" s="50"/>
      <c r="I93" s="42">
        <f>IF(AND(B93&lt;&gt;"",C93&lt;&gt;"",D93&lt;&gt;"",E93&lt;&gt;"",F93&lt;&gt;"",G93&lt;&gt;"",H93&lt;&gt;""),VLOOKUP(G93,通所リハビリテーション費!$A$41:$B$45,2,0),0)</f>
        <v>0</v>
      </c>
      <c r="J93" s="42">
        <f>(I93*H93)*0.1*10</f>
        <v>0</v>
      </c>
    </row>
    <row r="94" spans="1:10" ht="24.95" customHeight="1" x14ac:dyDescent="0.4">
      <c r="A94" s="160"/>
      <c r="B94" s="49"/>
      <c r="C94" s="59"/>
      <c r="D94" s="49"/>
      <c r="E94" s="49"/>
      <c r="F94" s="49"/>
      <c r="G94" s="49"/>
      <c r="H94" s="50"/>
      <c r="I94" s="42">
        <f>IF(AND(B94&lt;&gt;"",C94&lt;&gt;"",D94&lt;&gt;"",E94&lt;&gt;"",F94&lt;&gt;"",G94&lt;&gt;"",H94&lt;&gt;""),VLOOKUP(G94,通所リハビリテーション費!$A$41:$B$45,2,0),0)</f>
        <v>0</v>
      </c>
      <c r="J94" s="42">
        <f t="shared" ref="J94:J97" si="17">(I94*H94)*0.1*10</f>
        <v>0</v>
      </c>
    </row>
    <row r="95" spans="1:10" ht="24.95" customHeight="1" x14ac:dyDescent="0.4">
      <c r="A95" s="160"/>
      <c r="B95" s="49"/>
      <c r="C95" s="59"/>
      <c r="D95" s="49"/>
      <c r="E95" s="49"/>
      <c r="F95" s="49"/>
      <c r="G95" s="49"/>
      <c r="H95" s="50"/>
      <c r="I95" s="42">
        <f>IF(AND(B95&lt;&gt;"",C95&lt;&gt;"",D95&lt;&gt;"",E95&lt;&gt;"",F95&lt;&gt;"",G95&lt;&gt;"",H95&lt;&gt;""),VLOOKUP(G95,通所リハビリテーション費!$A$41:$B$45,2,0),0)</f>
        <v>0</v>
      </c>
      <c r="J95" s="42">
        <f t="shared" si="17"/>
        <v>0</v>
      </c>
    </row>
    <row r="96" spans="1:10" ht="24.95" customHeight="1" x14ac:dyDescent="0.4">
      <c r="A96" s="160"/>
      <c r="B96" s="49"/>
      <c r="C96" s="59"/>
      <c r="D96" s="49"/>
      <c r="E96" s="49"/>
      <c r="F96" s="49"/>
      <c r="G96" s="49"/>
      <c r="H96" s="50"/>
      <c r="I96" s="42">
        <f>IF(AND(B96&lt;&gt;"",C96&lt;&gt;"",D96&lt;&gt;"",E96&lt;&gt;"",F96&lt;&gt;"",G96&lt;&gt;"",H96&lt;&gt;""),VLOOKUP(G96,通所リハビリテーション費!$A$41:$B$45,2,0),0)</f>
        <v>0</v>
      </c>
      <c r="J96" s="42">
        <f t="shared" si="17"/>
        <v>0</v>
      </c>
    </row>
    <row r="97" spans="1:10" ht="24.95" customHeight="1" x14ac:dyDescent="0.4">
      <c r="A97" s="160"/>
      <c r="B97" s="49"/>
      <c r="C97" s="59"/>
      <c r="D97" s="49"/>
      <c r="E97" s="49"/>
      <c r="F97" s="49"/>
      <c r="G97" s="49"/>
      <c r="H97" s="50"/>
      <c r="I97" s="42">
        <f>IF(AND(B97&lt;&gt;"",C97&lt;&gt;"",D97&lt;&gt;"",E97&lt;&gt;"",F97&lt;&gt;"",G97&lt;&gt;"",H97&lt;&gt;""),VLOOKUP(G97,通所リハビリテーション費!$A$41:$B$45,2,0),0)</f>
        <v>0</v>
      </c>
      <c r="J97" s="42">
        <f t="shared" si="17"/>
        <v>0</v>
      </c>
    </row>
    <row r="98" spans="1:10" ht="24.95" customHeight="1" x14ac:dyDescent="0.4">
      <c r="A98" s="160"/>
      <c r="B98" s="49"/>
      <c r="C98" s="49"/>
      <c r="D98" s="49"/>
      <c r="E98" s="49"/>
      <c r="F98" s="49"/>
      <c r="G98" s="49"/>
      <c r="H98" s="50"/>
      <c r="I98" s="42">
        <f>IF(AND(B98&lt;&gt;"",C98&lt;&gt;"",D98&lt;&gt;"",E98&lt;&gt;"",F98&lt;&gt;"",G98&lt;&gt;"",H98&lt;&gt;""),VLOOKUP(G98,通所リハビリテーション費!$A$41:$B$45,2,0),0)</f>
        <v>0</v>
      </c>
      <c r="J98" s="42">
        <f>(I98*H98)*0.1*10</f>
        <v>0</v>
      </c>
    </row>
    <row r="99" spans="1:10" ht="24.95" customHeight="1" x14ac:dyDescent="0.4">
      <c r="A99" s="160"/>
      <c r="B99" s="49"/>
      <c r="C99" s="49"/>
      <c r="D99" s="49"/>
      <c r="E99" s="49"/>
      <c r="F99" s="49"/>
      <c r="G99" s="49"/>
      <c r="H99" s="50"/>
      <c r="I99" s="42">
        <f>IF(AND(B99&lt;&gt;"",C99&lt;&gt;"",D99&lt;&gt;"",E99&lt;&gt;"",F99&lt;&gt;"",G99&lt;&gt;"",H99&lt;&gt;""),VLOOKUP(G99,通所リハビリテーション費!$A$41:$B$45,2,0),0)</f>
        <v>0</v>
      </c>
      <c r="J99" s="42">
        <f t="shared" ref="J99:J102" si="18">(I99*H99)*0.1*10</f>
        <v>0</v>
      </c>
    </row>
    <row r="100" spans="1:10" ht="24.95" customHeight="1" x14ac:dyDescent="0.4">
      <c r="A100" s="160"/>
      <c r="B100" s="49"/>
      <c r="C100" s="49"/>
      <c r="D100" s="49"/>
      <c r="E100" s="49"/>
      <c r="F100" s="49"/>
      <c r="G100" s="49"/>
      <c r="H100" s="50"/>
      <c r="I100" s="42">
        <f>IF(AND(B100&lt;&gt;"",C100&lt;&gt;"",D100&lt;&gt;"",E100&lt;&gt;"",F100&lt;&gt;"",G100&lt;&gt;"",H100&lt;&gt;""),VLOOKUP(G100,通所リハビリテーション費!$A$41:$B$45,2,0),0)</f>
        <v>0</v>
      </c>
      <c r="J100" s="42">
        <f t="shared" si="18"/>
        <v>0</v>
      </c>
    </row>
    <row r="101" spans="1:10" ht="24.95" customHeight="1" x14ac:dyDescent="0.4">
      <c r="A101" s="160"/>
      <c r="B101" s="49"/>
      <c r="C101" s="49"/>
      <c r="D101" s="49"/>
      <c r="E101" s="49"/>
      <c r="F101" s="49"/>
      <c r="G101" s="49"/>
      <c r="H101" s="50"/>
      <c r="I101" s="42">
        <f>IF(AND(B101&lt;&gt;"",C101&lt;&gt;"",D101&lt;&gt;"",E101&lt;&gt;"",F101&lt;&gt;"",G101&lt;&gt;"",H101&lt;&gt;""),VLOOKUP(G101,通所リハビリテーション費!$A$41:$B$45,2,0),0)</f>
        <v>0</v>
      </c>
      <c r="J101" s="42">
        <f t="shared" si="18"/>
        <v>0</v>
      </c>
    </row>
    <row r="102" spans="1:10" ht="24.95" customHeight="1" x14ac:dyDescent="0.4">
      <c r="A102" s="160"/>
      <c r="B102" s="49"/>
      <c r="C102" s="49"/>
      <c r="D102" s="49"/>
      <c r="E102" s="49"/>
      <c r="F102" s="49"/>
      <c r="G102" s="49"/>
      <c r="H102" s="50"/>
      <c r="I102" s="42">
        <f>IF(AND(B102&lt;&gt;"",C102&lt;&gt;"",D102&lt;&gt;"",E102&lt;&gt;"",F102&lt;&gt;"",G102&lt;&gt;"",H102&lt;&gt;""),VLOOKUP(G102,通所リハビリテーション費!$A$41:$B$45,2,0),0)</f>
        <v>0</v>
      </c>
      <c r="J102" s="42">
        <f t="shared" si="18"/>
        <v>0</v>
      </c>
    </row>
    <row r="103" spans="1:10" ht="24.95" customHeight="1" x14ac:dyDescent="0.4">
      <c r="A103" s="110" t="s">
        <v>38</v>
      </c>
      <c r="B103" s="111"/>
      <c r="C103" s="111"/>
      <c r="D103" s="111"/>
      <c r="E103" s="111"/>
      <c r="F103" s="111"/>
      <c r="G103" s="112"/>
      <c r="H103" s="43">
        <f>SUMIF(H93:H102,"&lt;&gt;#N/A")</f>
        <v>0</v>
      </c>
      <c r="I103" s="43">
        <f t="shared" ref="I103" si="19">SUMIF(I93:I102,"&lt;&gt;#N/A")</f>
        <v>0</v>
      </c>
      <c r="J103" s="43">
        <f>SUMIF(J93:J102,"&lt;&gt;#N/A")</f>
        <v>0</v>
      </c>
    </row>
    <row r="104" spans="1:10" ht="24.95" customHeight="1" x14ac:dyDescent="0.4">
      <c r="A104" s="54"/>
      <c r="B104" s="54"/>
      <c r="C104" s="54"/>
      <c r="D104" s="54"/>
      <c r="E104" s="54"/>
      <c r="F104" s="54"/>
      <c r="G104" s="55"/>
      <c r="H104" s="55"/>
      <c r="I104" s="55"/>
    </row>
    <row r="105" spans="1:10" ht="24.95" customHeight="1" x14ac:dyDescent="0.4">
      <c r="A105" s="56" t="s">
        <v>91</v>
      </c>
      <c r="B105" s="54"/>
      <c r="C105" s="54"/>
      <c r="D105" s="54"/>
      <c r="E105" s="54"/>
      <c r="F105" s="54"/>
      <c r="G105" s="55"/>
      <c r="H105" s="55"/>
      <c r="I105" s="55"/>
    </row>
    <row r="106" spans="1:10" ht="42.95" customHeight="1" x14ac:dyDescent="0.4">
      <c r="A106" s="160" t="s">
        <v>129</v>
      </c>
      <c r="B106" s="28" t="s">
        <v>49</v>
      </c>
      <c r="C106" s="28" t="s">
        <v>51</v>
      </c>
      <c r="D106" s="28" t="s">
        <v>32</v>
      </c>
      <c r="E106" s="41" t="s">
        <v>162</v>
      </c>
      <c r="F106" s="41" t="s">
        <v>163</v>
      </c>
      <c r="G106" s="28" t="s">
        <v>33</v>
      </c>
      <c r="H106" s="41" t="s">
        <v>133</v>
      </c>
      <c r="I106" s="41" t="s">
        <v>35</v>
      </c>
      <c r="J106" s="41" t="s">
        <v>113</v>
      </c>
    </row>
    <row r="107" spans="1:10" ht="24.95" customHeight="1" x14ac:dyDescent="0.4">
      <c r="A107" s="160"/>
      <c r="B107" s="49"/>
      <c r="C107" s="59"/>
      <c r="D107" s="49"/>
      <c r="E107" s="49"/>
      <c r="F107" s="49"/>
      <c r="G107" s="49"/>
      <c r="H107" s="50"/>
      <c r="I107" s="42">
        <f>IF(AND(B107&lt;&gt;"",C107&lt;&gt;"",D107&lt;&gt;"",E107&lt;&gt;"",F107&lt;&gt;"",G107&lt;&gt;"",H107&lt;&gt;""),VLOOKUP(G107,通所リハビリテーション費!$A$41:$B$45,2,0),0)</f>
        <v>0</v>
      </c>
      <c r="J107" s="42">
        <f>((I107*H107)*0.1*10)/2</f>
        <v>0</v>
      </c>
    </row>
    <row r="108" spans="1:10" ht="24.95" customHeight="1" x14ac:dyDescent="0.4">
      <c r="A108" s="160"/>
      <c r="B108" s="49"/>
      <c r="C108" s="59"/>
      <c r="D108" s="49"/>
      <c r="E108" s="49"/>
      <c r="F108" s="49"/>
      <c r="G108" s="49"/>
      <c r="H108" s="50"/>
      <c r="I108" s="42">
        <f>IF(AND(B108&lt;&gt;"",C108&lt;&gt;"",D108&lt;&gt;"",E108&lt;&gt;"",F108&lt;&gt;"",G108&lt;&gt;"",H108&lt;&gt;""),VLOOKUP(G108,通所リハビリテーション費!$A$41:$B$45,2,0),0)</f>
        <v>0</v>
      </c>
      <c r="J108" s="42">
        <f t="shared" ref="J108:J111" si="20">((I108*H108)*0.1*10)/2</f>
        <v>0</v>
      </c>
    </row>
    <row r="109" spans="1:10" ht="24.95" customHeight="1" x14ac:dyDescent="0.4">
      <c r="A109" s="160"/>
      <c r="B109" s="49"/>
      <c r="C109" s="59"/>
      <c r="D109" s="49"/>
      <c r="E109" s="49"/>
      <c r="F109" s="49"/>
      <c r="G109" s="49"/>
      <c r="H109" s="50"/>
      <c r="I109" s="42">
        <f>IF(AND(B109&lt;&gt;"",C109&lt;&gt;"",D109&lt;&gt;"",E109&lt;&gt;"",F109&lt;&gt;"",G109&lt;&gt;"",H109&lt;&gt;""),VLOOKUP(G109,通所リハビリテーション費!$A$41:$B$45,2,0),0)</f>
        <v>0</v>
      </c>
      <c r="J109" s="42">
        <f t="shared" si="20"/>
        <v>0</v>
      </c>
    </row>
    <row r="110" spans="1:10" ht="24.95" customHeight="1" x14ac:dyDescent="0.4">
      <c r="A110" s="160"/>
      <c r="B110" s="49"/>
      <c r="C110" s="59"/>
      <c r="D110" s="49"/>
      <c r="E110" s="49"/>
      <c r="F110" s="49"/>
      <c r="G110" s="49"/>
      <c r="H110" s="50"/>
      <c r="I110" s="42">
        <f>IF(AND(B110&lt;&gt;"",C110&lt;&gt;"",D110&lt;&gt;"",E110&lt;&gt;"",F110&lt;&gt;"",G110&lt;&gt;"",H110&lt;&gt;""),VLOOKUP(G110,通所リハビリテーション費!$A$41:$B$45,2,0),0)</f>
        <v>0</v>
      </c>
      <c r="J110" s="42">
        <f t="shared" si="20"/>
        <v>0</v>
      </c>
    </row>
    <row r="111" spans="1:10" ht="24.95" customHeight="1" x14ac:dyDescent="0.4">
      <c r="A111" s="160"/>
      <c r="B111" s="49"/>
      <c r="C111" s="59"/>
      <c r="D111" s="49"/>
      <c r="E111" s="49"/>
      <c r="F111" s="49"/>
      <c r="G111" s="49"/>
      <c r="H111" s="50"/>
      <c r="I111" s="42">
        <f>IF(AND(B111&lt;&gt;"",C111&lt;&gt;"",D111&lt;&gt;"",E111&lt;&gt;"",F111&lt;&gt;"",G111&lt;&gt;"",H111&lt;&gt;""),VLOOKUP(G111,通所リハビリテーション費!$A$41:$B$45,2,0),0)</f>
        <v>0</v>
      </c>
      <c r="J111" s="42">
        <f t="shared" si="20"/>
        <v>0</v>
      </c>
    </row>
    <row r="112" spans="1:10" ht="24.95" customHeight="1" x14ac:dyDescent="0.4">
      <c r="A112" s="110" t="s">
        <v>38</v>
      </c>
      <c r="B112" s="111"/>
      <c r="C112" s="111"/>
      <c r="D112" s="111"/>
      <c r="E112" s="111"/>
      <c r="F112" s="111"/>
      <c r="G112" s="112"/>
      <c r="H112" s="43">
        <f>SUMIF(H107:H111,"&lt;&gt;#N/A")</f>
        <v>0</v>
      </c>
      <c r="I112" s="43">
        <f>SUMIF(I107:I111,"&lt;&gt;#N/A")</f>
        <v>0</v>
      </c>
      <c r="J112" s="43">
        <f t="shared" ref="J112" si="21">SUMIF(J107:J111,"&lt;&gt;#N/A")</f>
        <v>0</v>
      </c>
    </row>
    <row r="113" spans="1:21" ht="24.95" customHeight="1" x14ac:dyDescent="0.4">
      <c r="A113" s="26"/>
      <c r="B113" s="26"/>
      <c r="C113" s="26"/>
      <c r="D113" s="26"/>
      <c r="E113" s="26"/>
      <c r="F113" s="26"/>
      <c r="G113" s="26"/>
      <c r="H113" s="27"/>
      <c r="I113" s="27"/>
      <c r="J113" s="27"/>
    </row>
    <row r="114" spans="1:21" s="44" customFormat="1" ht="24.95" customHeight="1" x14ac:dyDescent="0.4">
      <c r="A114" s="40" t="s">
        <v>42</v>
      </c>
      <c r="B114" s="32"/>
      <c r="C114" s="32"/>
      <c r="D114" s="32"/>
      <c r="E114" s="32"/>
      <c r="F114" s="32"/>
      <c r="G114" s="32"/>
      <c r="H114" s="32"/>
      <c r="I114" s="32"/>
      <c r="J114" s="32"/>
      <c r="Q114" s="33"/>
      <c r="R114" s="33"/>
      <c r="S114" s="33"/>
      <c r="T114" s="32"/>
      <c r="U114" s="32"/>
    </row>
    <row r="115" spans="1:21" ht="24.95" customHeight="1" x14ac:dyDescent="0.4">
      <c r="A115" s="53" t="s">
        <v>90</v>
      </c>
    </row>
    <row r="116" spans="1:21" ht="42.95" customHeight="1" x14ac:dyDescent="0.4">
      <c r="A116" s="160" t="s">
        <v>130</v>
      </c>
      <c r="B116" s="28" t="s">
        <v>49</v>
      </c>
      <c r="C116" s="28" t="s">
        <v>51</v>
      </c>
      <c r="D116" s="28" t="s">
        <v>32</v>
      </c>
      <c r="E116" s="41" t="s">
        <v>162</v>
      </c>
      <c r="F116" s="41" t="s">
        <v>163</v>
      </c>
      <c r="G116" s="28" t="s">
        <v>33</v>
      </c>
      <c r="H116" s="41" t="s">
        <v>50</v>
      </c>
      <c r="I116" s="41" t="s">
        <v>35</v>
      </c>
      <c r="J116" s="41" t="s">
        <v>113</v>
      </c>
    </row>
    <row r="117" spans="1:21" ht="24.95" customHeight="1" x14ac:dyDescent="0.4">
      <c r="A117" s="160"/>
      <c r="B117" s="49"/>
      <c r="C117" s="59"/>
      <c r="D117" s="49"/>
      <c r="E117" s="49"/>
      <c r="F117" s="49"/>
      <c r="G117" s="49"/>
      <c r="H117" s="50"/>
      <c r="I117" s="42">
        <f>IF(AND(B117&lt;&gt;"",C117&lt;&gt;"",D117&lt;&gt;"",E117&lt;&gt;"",F117&lt;&gt;"",G117&lt;&gt;"",H117&lt;&gt;""),VLOOKUP(G117,通所リハビリテーション費!$A$48:$B$52,2,0),0)</f>
        <v>0</v>
      </c>
      <c r="J117" s="42">
        <f>(I117*H117)*0.1*10</f>
        <v>0</v>
      </c>
    </row>
    <row r="118" spans="1:21" ht="24.95" customHeight="1" x14ac:dyDescent="0.4">
      <c r="A118" s="160"/>
      <c r="B118" s="49"/>
      <c r="C118" s="59"/>
      <c r="D118" s="49"/>
      <c r="E118" s="49"/>
      <c r="F118" s="49"/>
      <c r="G118" s="49"/>
      <c r="H118" s="50"/>
      <c r="I118" s="42">
        <f>IF(AND(B118&lt;&gt;"",C118&lt;&gt;"",D118&lt;&gt;"",E118&lt;&gt;"",F118&lt;&gt;"",G118&lt;&gt;"",H118&lt;&gt;""),VLOOKUP(G118,通所リハビリテーション費!$A$48:$B$52,2,0),0)</f>
        <v>0</v>
      </c>
      <c r="J118" s="42">
        <f t="shared" ref="J118:J121" si="22">(I118*H118)*0.1*10</f>
        <v>0</v>
      </c>
    </row>
    <row r="119" spans="1:21" ht="24.95" customHeight="1" x14ac:dyDescent="0.4">
      <c r="A119" s="160"/>
      <c r="B119" s="49"/>
      <c r="C119" s="59"/>
      <c r="D119" s="49"/>
      <c r="E119" s="49"/>
      <c r="F119" s="49"/>
      <c r="G119" s="49"/>
      <c r="H119" s="50"/>
      <c r="I119" s="42">
        <f>IF(AND(B119&lt;&gt;"",C119&lt;&gt;"",D119&lt;&gt;"",E119&lt;&gt;"",F119&lt;&gt;"",G119&lt;&gt;"",H119&lt;&gt;""),VLOOKUP(G119,通所リハビリテーション費!$A$48:$B$52,2,0),0)</f>
        <v>0</v>
      </c>
      <c r="J119" s="42">
        <f t="shared" si="22"/>
        <v>0</v>
      </c>
    </row>
    <row r="120" spans="1:21" ht="24.95" customHeight="1" x14ac:dyDescent="0.4">
      <c r="A120" s="160"/>
      <c r="B120" s="49"/>
      <c r="C120" s="59"/>
      <c r="D120" s="49"/>
      <c r="E120" s="49"/>
      <c r="F120" s="49"/>
      <c r="G120" s="49"/>
      <c r="H120" s="50"/>
      <c r="I120" s="42">
        <f>IF(AND(B120&lt;&gt;"",C120&lt;&gt;"",D120&lt;&gt;"",E120&lt;&gt;"",F120&lt;&gt;"",G120&lt;&gt;"",H120&lt;&gt;""),VLOOKUP(G120,通所リハビリテーション費!$A$48:$B$52,2,0),0)</f>
        <v>0</v>
      </c>
      <c r="J120" s="42">
        <f t="shared" si="22"/>
        <v>0</v>
      </c>
    </row>
    <row r="121" spans="1:21" ht="24.95" customHeight="1" x14ac:dyDescent="0.4">
      <c r="A121" s="160"/>
      <c r="B121" s="49"/>
      <c r="C121" s="59"/>
      <c r="D121" s="49"/>
      <c r="E121" s="49"/>
      <c r="F121" s="49"/>
      <c r="G121" s="49"/>
      <c r="H121" s="50"/>
      <c r="I121" s="42">
        <f>IF(AND(B121&lt;&gt;"",C121&lt;&gt;"",D121&lt;&gt;"",E121&lt;&gt;"",F121&lt;&gt;"",G121&lt;&gt;"",H121&lt;&gt;""),VLOOKUP(G121,通所リハビリテーション費!$A$48:$B$52,2,0),0)</f>
        <v>0</v>
      </c>
      <c r="J121" s="42">
        <f t="shared" si="22"/>
        <v>0</v>
      </c>
    </row>
    <row r="122" spans="1:21" ht="24.95" customHeight="1" x14ac:dyDescent="0.4">
      <c r="A122" s="160"/>
      <c r="B122" s="49"/>
      <c r="C122" s="49"/>
      <c r="D122" s="49"/>
      <c r="E122" s="49"/>
      <c r="F122" s="49"/>
      <c r="G122" s="49"/>
      <c r="H122" s="50"/>
      <c r="I122" s="42">
        <f>IF(AND(B122&lt;&gt;"",C122&lt;&gt;"",D122&lt;&gt;"",E122&lt;&gt;"",F122&lt;&gt;"",G122&lt;&gt;"",H122&lt;&gt;""),VLOOKUP(G122,通所リハビリテーション費!$A$48:$B$52,2,0),0)</f>
        <v>0</v>
      </c>
      <c r="J122" s="42">
        <f>(I122*H122)*0.1*10</f>
        <v>0</v>
      </c>
    </row>
    <row r="123" spans="1:21" ht="24.95" customHeight="1" x14ac:dyDescent="0.4">
      <c r="A123" s="160"/>
      <c r="B123" s="49"/>
      <c r="C123" s="49"/>
      <c r="D123" s="49"/>
      <c r="E123" s="49"/>
      <c r="F123" s="49"/>
      <c r="G123" s="49"/>
      <c r="H123" s="50"/>
      <c r="I123" s="42">
        <f>IF(AND(B123&lt;&gt;"",C123&lt;&gt;"",D123&lt;&gt;"",E123&lt;&gt;"",F123&lt;&gt;"",G123&lt;&gt;"",H123&lt;&gt;""),VLOOKUP(G123,通所リハビリテーション費!$A$48:$B$52,2,0),0)</f>
        <v>0</v>
      </c>
      <c r="J123" s="42">
        <f t="shared" ref="J123:J126" si="23">(I123*H123)*0.1*10</f>
        <v>0</v>
      </c>
    </row>
    <row r="124" spans="1:21" ht="24.95" customHeight="1" x14ac:dyDescent="0.4">
      <c r="A124" s="160"/>
      <c r="B124" s="49"/>
      <c r="C124" s="49"/>
      <c r="D124" s="49"/>
      <c r="E124" s="49"/>
      <c r="F124" s="49"/>
      <c r="G124" s="49"/>
      <c r="H124" s="50"/>
      <c r="I124" s="42">
        <f>IF(AND(B124&lt;&gt;"",C124&lt;&gt;"",D124&lt;&gt;"",E124&lt;&gt;"",F124&lt;&gt;"",G124&lt;&gt;"",H124&lt;&gt;""),VLOOKUP(G124,通所リハビリテーション費!$A$48:$B$52,2,0),0)</f>
        <v>0</v>
      </c>
      <c r="J124" s="42">
        <f t="shared" si="23"/>
        <v>0</v>
      </c>
    </row>
    <row r="125" spans="1:21" ht="24.95" customHeight="1" x14ac:dyDescent="0.4">
      <c r="A125" s="160"/>
      <c r="B125" s="49"/>
      <c r="C125" s="49"/>
      <c r="D125" s="49"/>
      <c r="E125" s="49"/>
      <c r="F125" s="49"/>
      <c r="G125" s="49"/>
      <c r="H125" s="50"/>
      <c r="I125" s="42">
        <f>IF(AND(B125&lt;&gt;"",C125&lt;&gt;"",D125&lt;&gt;"",E125&lt;&gt;"",F125&lt;&gt;"",G125&lt;&gt;"",H125&lt;&gt;""),VLOOKUP(G125,通所リハビリテーション費!$A$48:$B$52,2,0),0)</f>
        <v>0</v>
      </c>
      <c r="J125" s="42">
        <f t="shared" si="23"/>
        <v>0</v>
      </c>
    </row>
    <row r="126" spans="1:21" ht="24.95" customHeight="1" x14ac:dyDescent="0.4">
      <c r="A126" s="160"/>
      <c r="B126" s="49"/>
      <c r="C126" s="49"/>
      <c r="D126" s="49"/>
      <c r="E126" s="49"/>
      <c r="F126" s="49"/>
      <c r="G126" s="49"/>
      <c r="H126" s="50"/>
      <c r="I126" s="42">
        <f>IF(AND(B126&lt;&gt;"",C126&lt;&gt;"",D126&lt;&gt;"",E126&lt;&gt;"",F126&lt;&gt;"",G126&lt;&gt;"",H126&lt;&gt;""),VLOOKUP(G126,通所リハビリテーション費!$A$48:$B$52,2,0),0)</f>
        <v>0</v>
      </c>
      <c r="J126" s="42">
        <f t="shared" si="23"/>
        <v>0</v>
      </c>
    </row>
    <row r="127" spans="1:21" ht="24.95" customHeight="1" x14ac:dyDescent="0.4">
      <c r="A127" s="110" t="s">
        <v>38</v>
      </c>
      <c r="B127" s="111"/>
      <c r="C127" s="111"/>
      <c r="D127" s="111"/>
      <c r="E127" s="111"/>
      <c r="F127" s="111"/>
      <c r="G127" s="112"/>
      <c r="H127" s="43">
        <f>SUMIF(H117:H126,"&lt;&gt;#N/A")</f>
        <v>0</v>
      </c>
      <c r="I127" s="43">
        <f t="shared" ref="I127:J127" si="24">SUMIF(I117:I126,"&lt;&gt;#N/A")</f>
        <v>0</v>
      </c>
      <c r="J127" s="43">
        <f t="shared" si="24"/>
        <v>0</v>
      </c>
    </row>
    <row r="128" spans="1:21" ht="24.95" customHeight="1" x14ac:dyDescent="0.4">
      <c r="A128" s="54"/>
      <c r="B128" s="54"/>
      <c r="C128" s="54"/>
      <c r="D128" s="54"/>
      <c r="E128" s="54"/>
      <c r="F128" s="54"/>
      <c r="G128" s="55"/>
      <c r="H128" s="55"/>
      <c r="I128" s="55"/>
    </row>
    <row r="129" spans="1:10" ht="24.95" customHeight="1" x14ac:dyDescent="0.4">
      <c r="A129" s="56" t="s">
        <v>91</v>
      </c>
      <c r="B129" s="54"/>
      <c r="C129" s="54"/>
      <c r="D129" s="54"/>
      <c r="E129" s="54"/>
      <c r="F129" s="54"/>
      <c r="G129" s="55"/>
      <c r="H129" s="55"/>
      <c r="I129" s="55"/>
    </row>
    <row r="130" spans="1:10" ht="42.95" customHeight="1" x14ac:dyDescent="0.4">
      <c r="A130" s="160" t="s">
        <v>130</v>
      </c>
      <c r="B130" s="28" t="s">
        <v>49</v>
      </c>
      <c r="C130" s="28" t="s">
        <v>51</v>
      </c>
      <c r="D130" s="28" t="s">
        <v>32</v>
      </c>
      <c r="E130" s="41" t="s">
        <v>162</v>
      </c>
      <c r="F130" s="41" t="s">
        <v>163</v>
      </c>
      <c r="G130" s="28" t="s">
        <v>33</v>
      </c>
      <c r="H130" s="41" t="s">
        <v>133</v>
      </c>
      <c r="I130" s="41" t="s">
        <v>35</v>
      </c>
      <c r="J130" s="41" t="s">
        <v>113</v>
      </c>
    </row>
    <row r="131" spans="1:10" ht="24.95" customHeight="1" x14ac:dyDescent="0.4">
      <c r="A131" s="160"/>
      <c r="B131" s="49"/>
      <c r="C131" s="59"/>
      <c r="D131" s="49"/>
      <c r="E131" s="49"/>
      <c r="F131" s="49"/>
      <c r="G131" s="49"/>
      <c r="H131" s="50"/>
      <c r="I131" s="42">
        <f>IF(AND(B131&lt;&gt;"",C131&lt;&gt;"",D131&lt;&gt;"",E131&lt;&gt;"",F131&lt;&gt;"",G131&lt;&gt;"",H131&lt;&gt;""),VLOOKUP(G131,通所リハビリテーション費!$A$48:$B$52,2,0),0)</f>
        <v>0</v>
      </c>
      <c r="J131" s="42">
        <f>((I131*H131)*0.1*10)/2</f>
        <v>0</v>
      </c>
    </row>
    <row r="132" spans="1:10" ht="24.95" customHeight="1" x14ac:dyDescent="0.4">
      <c r="A132" s="160"/>
      <c r="B132" s="49"/>
      <c r="C132" s="59"/>
      <c r="D132" s="49"/>
      <c r="E132" s="49"/>
      <c r="F132" s="49"/>
      <c r="G132" s="49"/>
      <c r="H132" s="50"/>
      <c r="I132" s="42">
        <f>IF(AND(B132&lt;&gt;"",C132&lt;&gt;"",D132&lt;&gt;"",E132&lt;&gt;"",F132&lt;&gt;"",G132&lt;&gt;"",H132&lt;&gt;""),VLOOKUP(G132,通所リハビリテーション費!$A$48:$B$52,2,0),0)</f>
        <v>0</v>
      </c>
      <c r="J132" s="42">
        <f t="shared" ref="J132:J135" si="25">((I132*H132)*0.1*10)/2</f>
        <v>0</v>
      </c>
    </row>
    <row r="133" spans="1:10" ht="24.95" customHeight="1" x14ac:dyDescent="0.4">
      <c r="A133" s="160"/>
      <c r="B133" s="49"/>
      <c r="C133" s="59"/>
      <c r="D133" s="49"/>
      <c r="E133" s="49"/>
      <c r="F133" s="49"/>
      <c r="G133" s="49"/>
      <c r="H133" s="50"/>
      <c r="I133" s="42">
        <f>IF(AND(B133&lt;&gt;"",C133&lt;&gt;"",D133&lt;&gt;"",E133&lt;&gt;"",F133&lt;&gt;"",G133&lt;&gt;"",H133&lt;&gt;""),VLOOKUP(G133,通所リハビリテーション費!$A$48:$B$52,2,0),0)</f>
        <v>0</v>
      </c>
      <c r="J133" s="42">
        <f t="shared" si="25"/>
        <v>0</v>
      </c>
    </row>
    <row r="134" spans="1:10" ht="24.95" customHeight="1" x14ac:dyDescent="0.4">
      <c r="A134" s="160"/>
      <c r="B134" s="49"/>
      <c r="C134" s="59"/>
      <c r="D134" s="49"/>
      <c r="E134" s="49"/>
      <c r="F134" s="49"/>
      <c r="G134" s="49"/>
      <c r="H134" s="50"/>
      <c r="I134" s="42">
        <f>IF(AND(B134&lt;&gt;"",C134&lt;&gt;"",D134&lt;&gt;"",E134&lt;&gt;"",F134&lt;&gt;"",G134&lt;&gt;"",H134&lt;&gt;""),VLOOKUP(G134,通所リハビリテーション費!$A$48:$B$52,2,0),0)</f>
        <v>0</v>
      </c>
      <c r="J134" s="42">
        <f t="shared" si="25"/>
        <v>0</v>
      </c>
    </row>
    <row r="135" spans="1:10" ht="24.95" customHeight="1" x14ac:dyDescent="0.4">
      <c r="A135" s="160"/>
      <c r="B135" s="49"/>
      <c r="C135" s="59"/>
      <c r="D135" s="49"/>
      <c r="E135" s="49"/>
      <c r="F135" s="49"/>
      <c r="G135" s="49"/>
      <c r="H135" s="50"/>
      <c r="I135" s="42">
        <f>IF(AND(B135&lt;&gt;"",C135&lt;&gt;"",D135&lt;&gt;"",E135&lt;&gt;"",F135&lt;&gt;"",G135&lt;&gt;"",H135&lt;&gt;""),VLOOKUP(G135,通所リハビリテーション費!$A$48:$B$52,2,0),0)</f>
        <v>0</v>
      </c>
      <c r="J135" s="42">
        <f t="shared" si="25"/>
        <v>0</v>
      </c>
    </row>
    <row r="136" spans="1:10" ht="24.95" customHeight="1" x14ac:dyDescent="0.4">
      <c r="A136" s="110" t="s">
        <v>38</v>
      </c>
      <c r="B136" s="111"/>
      <c r="C136" s="111"/>
      <c r="D136" s="111"/>
      <c r="E136" s="111"/>
      <c r="F136" s="111"/>
      <c r="G136" s="112"/>
      <c r="H136" s="43">
        <f>SUMIF(H131:H135,"&lt;&gt;#N/A")</f>
        <v>0</v>
      </c>
      <c r="I136" s="43">
        <f t="shared" ref="I136:J136" si="26">SUMIF(I131:I135,"&lt;&gt;#N/A")</f>
        <v>0</v>
      </c>
      <c r="J136" s="43">
        <f t="shared" si="26"/>
        <v>0</v>
      </c>
    </row>
    <row r="137" spans="1:10" ht="24.95" customHeight="1" x14ac:dyDescent="0.4">
      <c r="A137" s="26"/>
      <c r="B137" s="26"/>
      <c r="C137" s="26"/>
      <c r="D137" s="26"/>
      <c r="E137" s="26"/>
      <c r="F137" s="26"/>
      <c r="G137" s="26"/>
      <c r="H137" s="27"/>
      <c r="I137" s="27"/>
      <c r="J137" s="27"/>
    </row>
    <row r="138" spans="1:10" ht="24.95" customHeight="1" x14ac:dyDescent="0.4">
      <c r="A138" s="40" t="s">
        <v>43</v>
      </c>
    </row>
    <row r="139" spans="1:10" ht="24.95" customHeight="1" x14ac:dyDescent="0.4">
      <c r="A139" s="53" t="s">
        <v>90</v>
      </c>
    </row>
    <row r="140" spans="1:10" ht="42.95" customHeight="1" x14ac:dyDescent="0.4">
      <c r="A140" s="160" t="s">
        <v>131</v>
      </c>
      <c r="B140" s="28" t="s">
        <v>49</v>
      </c>
      <c r="C140" s="28" t="s">
        <v>51</v>
      </c>
      <c r="D140" s="28" t="s">
        <v>32</v>
      </c>
      <c r="E140" s="41" t="s">
        <v>162</v>
      </c>
      <c r="F140" s="41" t="s">
        <v>163</v>
      </c>
      <c r="G140" s="28" t="s">
        <v>33</v>
      </c>
      <c r="H140" s="41" t="s">
        <v>50</v>
      </c>
      <c r="I140" s="41" t="s">
        <v>35</v>
      </c>
      <c r="J140" s="41" t="s">
        <v>113</v>
      </c>
    </row>
    <row r="141" spans="1:10" ht="24.95" customHeight="1" x14ac:dyDescent="0.4">
      <c r="A141" s="160"/>
      <c r="B141" s="49"/>
      <c r="C141" s="59"/>
      <c r="D141" s="49"/>
      <c r="E141" s="49"/>
      <c r="F141" s="49"/>
      <c r="G141" s="49"/>
      <c r="H141" s="50"/>
      <c r="I141" s="42">
        <f>IF(AND(B141&lt;&gt;"",C141&lt;&gt;"",D141&lt;&gt;"",E141&lt;&gt;"",F141&lt;&gt;"",G141&lt;&gt;"",H141&lt;&gt;""),VLOOKUP(G141,通所リハビリテーション費!$A$55:$B$59,2,0),0)</f>
        <v>0</v>
      </c>
      <c r="J141" s="42">
        <f>(I141*H141)*0.1*10</f>
        <v>0</v>
      </c>
    </row>
    <row r="142" spans="1:10" ht="24.95" customHeight="1" x14ac:dyDescent="0.4">
      <c r="A142" s="160"/>
      <c r="B142" s="49"/>
      <c r="C142" s="59"/>
      <c r="D142" s="49"/>
      <c r="E142" s="49"/>
      <c r="F142" s="49"/>
      <c r="G142" s="49"/>
      <c r="H142" s="50"/>
      <c r="I142" s="42">
        <f>IF(AND(B142&lt;&gt;"",C142&lt;&gt;"",D142&lt;&gt;"",E142&lt;&gt;"",F142&lt;&gt;"",G142&lt;&gt;"",H142&lt;&gt;""),VLOOKUP(G142,通所リハビリテーション費!$A$55:$B$59,2,0),0)</f>
        <v>0</v>
      </c>
      <c r="J142" s="42">
        <f t="shared" ref="J142:J145" si="27">(I142*H142)*0.1*10</f>
        <v>0</v>
      </c>
    </row>
    <row r="143" spans="1:10" ht="24.95" customHeight="1" x14ac:dyDescent="0.4">
      <c r="A143" s="160"/>
      <c r="B143" s="49"/>
      <c r="C143" s="59"/>
      <c r="D143" s="49"/>
      <c r="E143" s="49"/>
      <c r="F143" s="49"/>
      <c r="G143" s="49"/>
      <c r="H143" s="50"/>
      <c r="I143" s="42">
        <f>IF(AND(B143&lt;&gt;"",C143&lt;&gt;"",D143&lt;&gt;"",E143&lt;&gt;"",F143&lt;&gt;"",G143&lt;&gt;"",H143&lt;&gt;""),VLOOKUP(G143,通所リハビリテーション費!$A$55:$B$59,2,0),0)</f>
        <v>0</v>
      </c>
      <c r="J143" s="42">
        <f t="shared" si="27"/>
        <v>0</v>
      </c>
    </row>
    <row r="144" spans="1:10" ht="24.95" customHeight="1" x14ac:dyDescent="0.4">
      <c r="A144" s="160"/>
      <c r="B144" s="49"/>
      <c r="C144" s="59"/>
      <c r="D144" s="49"/>
      <c r="E144" s="49"/>
      <c r="F144" s="49"/>
      <c r="G144" s="49"/>
      <c r="H144" s="50"/>
      <c r="I144" s="42">
        <f>IF(AND(B144&lt;&gt;"",C144&lt;&gt;"",D144&lt;&gt;"",E144&lt;&gt;"",F144&lt;&gt;"",G144&lt;&gt;"",H144&lt;&gt;""),VLOOKUP(G144,通所リハビリテーション費!$A$55:$B$59,2,0),0)</f>
        <v>0</v>
      </c>
      <c r="J144" s="42">
        <f t="shared" si="27"/>
        <v>0</v>
      </c>
    </row>
    <row r="145" spans="1:10" ht="24.95" customHeight="1" x14ac:dyDescent="0.4">
      <c r="A145" s="160"/>
      <c r="B145" s="49"/>
      <c r="C145" s="59"/>
      <c r="D145" s="49"/>
      <c r="E145" s="49"/>
      <c r="F145" s="49"/>
      <c r="G145" s="49"/>
      <c r="H145" s="50"/>
      <c r="I145" s="42">
        <f>IF(AND(B145&lt;&gt;"",C145&lt;&gt;"",D145&lt;&gt;"",E145&lt;&gt;"",F145&lt;&gt;"",G145&lt;&gt;"",H145&lt;&gt;""),VLOOKUP(G145,通所リハビリテーション費!$A$55:$B$59,2,0),0)</f>
        <v>0</v>
      </c>
      <c r="J145" s="42">
        <f t="shared" si="27"/>
        <v>0</v>
      </c>
    </row>
    <row r="146" spans="1:10" ht="24.95" customHeight="1" x14ac:dyDescent="0.4">
      <c r="A146" s="160"/>
      <c r="B146" s="49"/>
      <c r="C146" s="49"/>
      <c r="D146" s="49"/>
      <c r="E146" s="49"/>
      <c r="F146" s="49"/>
      <c r="G146" s="49"/>
      <c r="H146" s="50"/>
      <c r="I146" s="42">
        <f>IF(AND(B146&lt;&gt;"",C146&lt;&gt;"",D146&lt;&gt;"",E146&lt;&gt;"",F146&lt;&gt;"",G146&lt;&gt;"",H146&lt;&gt;""),VLOOKUP(G146,通所リハビリテーション費!$A$55:$B$59,2,0),0)</f>
        <v>0</v>
      </c>
      <c r="J146" s="42">
        <f>(I146*H146)*0.1*10</f>
        <v>0</v>
      </c>
    </row>
    <row r="147" spans="1:10" ht="24.95" customHeight="1" x14ac:dyDescent="0.4">
      <c r="A147" s="160"/>
      <c r="B147" s="49"/>
      <c r="C147" s="49"/>
      <c r="D147" s="49"/>
      <c r="E147" s="49"/>
      <c r="F147" s="49"/>
      <c r="G147" s="49"/>
      <c r="H147" s="50"/>
      <c r="I147" s="42">
        <f>IF(AND(B147&lt;&gt;"",C147&lt;&gt;"",D147&lt;&gt;"",E147&lt;&gt;"",F147&lt;&gt;"",G147&lt;&gt;"",H147&lt;&gt;""),VLOOKUP(G147,通所リハビリテーション費!$A$55:$B$59,2,0),0)</f>
        <v>0</v>
      </c>
      <c r="J147" s="42">
        <f t="shared" ref="J147:J150" si="28">(I147*H147)*0.1*10</f>
        <v>0</v>
      </c>
    </row>
    <row r="148" spans="1:10" ht="24.95" customHeight="1" x14ac:dyDescent="0.4">
      <c r="A148" s="160"/>
      <c r="B148" s="49"/>
      <c r="C148" s="49"/>
      <c r="D148" s="49"/>
      <c r="E148" s="49"/>
      <c r="F148" s="49"/>
      <c r="G148" s="49"/>
      <c r="H148" s="50"/>
      <c r="I148" s="42">
        <f>IF(AND(B148&lt;&gt;"",C148&lt;&gt;"",D148&lt;&gt;"",E148&lt;&gt;"",F148&lt;&gt;"",G148&lt;&gt;"",H148&lt;&gt;""),VLOOKUP(G148,通所リハビリテーション費!$A$55:$B$59,2,0),0)</f>
        <v>0</v>
      </c>
      <c r="J148" s="42">
        <f t="shared" si="28"/>
        <v>0</v>
      </c>
    </row>
    <row r="149" spans="1:10" ht="24.95" customHeight="1" x14ac:dyDescent="0.4">
      <c r="A149" s="160"/>
      <c r="B149" s="49"/>
      <c r="C149" s="49"/>
      <c r="D149" s="49"/>
      <c r="E149" s="49"/>
      <c r="F149" s="49"/>
      <c r="G149" s="49"/>
      <c r="H149" s="50"/>
      <c r="I149" s="42">
        <f>IF(AND(B149&lt;&gt;"",C149&lt;&gt;"",D149&lt;&gt;"",E149&lt;&gt;"",F149&lt;&gt;"",G149&lt;&gt;"",H149&lt;&gt;""),VLOOKUP(G149,通所リハビリテーション費!$A$55:$B$59,2,0),0)</f>
        <v>0</v>
      </c>
      <c r="J149" s="42">
        <f t="shared" si="28"/>
        <v>0</v>
      </c>
    </row>
    <row r="150" spans="1:10" ht="24.95" customHeight="1" x14ac:dyDescent="0.4">
      <c r="A150" s="160"/>
      <c r="B150" s="49"/>
      <c r="C150" s="49"/>
      <c r="D150" s="49"/>
      <c r="E150" s="49"/>
      <c r="F150" s="49"/>
      <c r="G150" s="49"/>
      <c r="H150" s="50"/>
      <c r="I150" s="42">
        <f>IF(AND(B150&lt;&gt;"",C150&lt;&gt;"",D150&lt;&gt;"",E150&lt;&gt;"",F150&lt;&gt;"",G150&lt;&gt;"",H150&lt;&gt;""),VLOOKUP(G150,通所リハビリテーション費!$A$55:$B$59,2,0),0)</f>
        <v>0</v>
      </c>
      <c r="J150" s="42">
        <f t="shared" si="28"/>
        <v>0</v>
      </c>
    </row>
    <row r="151" spans="1:10" ht="24.95" customHeight="1" x14ac:dyDescent="0.4">
      <c r="A151" s="110" t="s">
        <v>38</v>
      </c>
      <c r="B151" s="111"/>
      <c r="C151" s="111"/>
      <c r="D151" s="111"/>
      <c r="E151" s="111"/>
      <c r="F151" s="111"/>
      <c r="G151" s="112"/>
      <c r="H151" s="43">
        <f>SUMIF(H141:H150,"&lt;&gt;#N/A")</f>
        <v>0</v>
      </c>
      <c r="I151" s="43">
        <f t="shared" ref="I151:J151" si="29">SUMIF(I141:I150,"&lt;&gt;#N/A")</f>
        <v>0</v>
      </c>
      <c r="J151" s="43">
        <f t="shared" si="29"/>
        <v>0</v>
      </c>
    </row>
    <row r="152" spans="1:10" ht="24.95" customHeight="1" x14ac:dyDescent="0.4">
      <c r="A152" s="54"/>
      <c r="B152" s="54"/>
      <c r="C152" s="54"/>
      <c r="D152" s="54"/>
      <c r="E152" s="54"/>
      <c r="F152" s="54"/>
      <c r="G152" s="55"/>
      <c r="H152" s="55"/>
      <c r="I152" s="55"/>
    </row>
    <row r="153" spans="1:10" ht="24.95" customHeight="1" x14ac:dyDescent="0.4">
      <c r="A153" s="56" t="s">
        <v>91</v>
      </c>
      <c r="B153" s="54"/>
      <c r="C153" s="54"/>
      <c r="D153" s="54"/>
      <c r="E153" s="54"/>
      <c r="F153" s="54"/>
      <c r="G153" s="55"/>
      <c r="H153" s="55"/>
      <c r="I153" s="55"/>
    </row>
    <row r="154" spans="1:10" ht="42.95" customHeight="1" x14ac:dyDescent="0.4">
      <c r="A154" s="160" t="s">
        <v>131</v>
      </c>
      <c r="B154" s="28" t="s">
        <v>49</v>
      </c>
      <c r="C154" s="28" t="s">
        <v>51</v>
      </c>
      <c r="D154" s="28" t="s">
        <v>32</v>
      </c>
      <c r="E154" s="41" t="s">
        <v>162</v>
      </c>
      <c r="F154" s="41" t="s">
        <v>163</v>
      </c>
      <c r="G154" s="28" t="s">
        <v>33</v>
      </c>
      <c r="H154" s="41" t="s">
        <v>133</v>
      </c>
      <c r="I154" s="41" t="s">
        <v>35</v>
      </c>
      <c r="J154" s="41" t="s">
        <v>113</v>
      </c>
    </row>
    <row r="155" spans="1:10" ht="24.95" customHeight="1" x14ac:dyDescent="0.4">
      <c r="A155" s="160"/>
      <c r="B155" s="49"/>
      <c r="C155" s="59"/>
      <c r="D155" s="49"/>
      <c r="E155" s="49"/>
      <c r="F155" s="49"/>
      <c r="G155" s="49"/>
      <c r="H155" s="50"/>
      <c r="I155" s="42">
        <f>IF(AND(B155&lt;&gt;"",C155&lt;&gt;"",D155&lt;&gt;"",E155&lt;&gt;"",F155&lt;&gt;"",G155&lt;&gt;"",H155&lt;&gt;""),VLOOKUP(G155,通所リハビリテーション費!$A$55:$B$59,2,0),0)</f>
        <v>0</v>
      </c>
      <c r="J155" s="42">
        <f>((I155*H155)*0.1*10)/2</f>
        <v>0</v>
      </c>
    </row>
    <row r="156" spans="1:10" ht="24.95" customHeight="1" x14ac:dyDescent="0.4">
      <c r="A156" s="160"/>
      <c r="B156" s="49"/>
      <c r="C156" s="59"/>
      <c r="D156" s="49"/>
      <c r="E156" s="49"/>
      <c r="F156" s="49"/>
      <c r="G156" s="49"/>
      <c r="H156" s="50"/>
      <c r="I156" s="42">
        <f>IF(AND(B156&lt;&gt;"",C156&lt;&gt;"",D156&lt;&gt;"",E156&lt;&gt;"",F156&lt;&gt;"",G156&lt;&gt;"",H156&lt;&gt;""),VLOOKUP(G156,通所リハビリテーション費!$A$55:$B$59,2,0),0)</f>
        <v>0</v>
      </c>
      <c r="J156" s="42">
        <f t="shared" ref="J156:J159" si="30">((I156*H156)*0.1*10)/2</f>
        <v>0</v>
      </c>
    </row>
    <row r="157" spans="1:10" ht="24.95" customHeight="1" x14ac:dyDescent="0.4">
      <c r="A157" s="160"/>
      <c r="B157" s="49"/>
      <c r="C157" s="59"/>
      <c r="D157" s="49"/>
      <c r="E157" s="49"/>
      <c r="F157" s="49"/>
      <c r="G157" s="49"/>
      <c r="H157" s="50"/>
      <c r="I157" s="42">
        <f>IF(AND(B157&lt;&gt;"",C157&lt;&gt;"",D157&lt;&gt;"",E157&lt;&gt;"",F157&lt;&gt;"",G157&lt;&gt;"",H157&lt;&gt;""),VLOOKUP(G157,通所リハビリテーション費!$A$55:$B$59,2,0),0)</f>
        <v>0</v>
      </c>
      <c r="J157" s="42">
        <f t="shared" si="30"/>
        <v>0</v>
      </c>
    </row>
    <row r="158" spans="1:10" ht="24.95" customHeight="1" x14ac:dyDescent="0.4">
      <c r="A158" s="160"/>
      <c r="B158" s="49"/>
      <c r="C158" s="59"/>
      <c r="D158" s="49"/>
      <c r="E158" s="49"/>
      <c r="F158" s="49"/>
      <c r="G158" s="49"/>
      <c r="H158" s="50"/>
      <c r="I158" s="42">
        <f>IF(AND(B158&lt;&gt;"",C158&lt;&gt;"",D158&lt;&gt;"",E158&lt;&gt;"",F158&lt;&gt;"",G158&lt;&gt;"",H158&lt;&gt;""),VLOOKUP(G158,通所リハビリテーション費!$A$55:$B$59,2,0),0)</f>
        <v>0</v>
      </c>
      <c r="J158" s="42">
        <f t="shared" si="30"/>
        <v>0</v>
      </c>
    </row>
    <row r="159" spans="1:10" ht="24.95" customHeight="1" x14ac:dyDescent="0.4">
      <c r="A159" s="160"/>
      <c r="B159" s="49"/>
      <c r="C159" s="59"/>
      <c r="D159" s="49"/>
      <c r="E159" s="49"/>
      <c r="F159" s="49"/>
      <c r="G159" s="49"/>
      <c r="H159" s="50"/>
      <c r="I159" s="42">
        <f>IF(AND(B159&lt;&gt;"",C159&lt;&gt;"",D159&lt;&gt;"",E159&lt;&gt;"",F159&lt;&gt;"",G159&lt;&gt;"",H159&lt;&gt;""),VLOOKUP(G159,通所リハビリテーション費!$A$55:$B$59,2,0),0)</f>
        <v>0</v>
      </c>
      <c r="J159" s="42">
        <f t="shared" si="30"/>
        <v>0</v>
      </c>
    </row>
    <row r="160" spans="1:10" ht="24.95" customHeight="1" x14ac:dyDescent="0.4">
      <c r="A160" s="110" t="s">
        <v>38</v>
      </c>
      <c r="B160" s="111"/>
      <c r="C160" s="111"/>
      <c r="D160" s="111"/>
      <c r="E160" s="111"/>
      <c r="F160" s="111"/>
      <c r="G160" s="112"/>
      <c r="H160" s="43">
        <f>SUMIF(H155:H159,"&lt;&gt;#N/A")</f>
        <v>0</v>
      </c>
      <c r="I160" s="43">
        <f t="shared" ref="I160:J160" si="31">SUMIF(I155:I159,"&lt;&gt;#N/A")</f>
        <v>0</v>
      </c>
      <c r="J160" s="43">
        <f t="shared" si="31"/>
        <v>0</v>
      </c>
    </row>
    <row r="161" spans="1:10" ht="24.95" customHeight="1" x14ac:dyDescent="0.4">
      <c r="A161" s="26"/>
      <c r="B161" s="26"/>
      <c r="C161" s="26"/>
      <c r="D161" s="26"/>
      <c r="E161" s="26"/>
      <c r="F161" s="26"/>
      <c r="G161" s="26"/>
      <c r="H161" s="27"/>
      <c r="I161" s="27"/>
      <c r="J161" s="27"/>
    </row>
    <row r="162" spans="1:10" ht="24.95" customHeight="1" x14ac:dyDescent="0.4">
      <c r="A162" s="40" t="s">
        <v>44</v>
      </c>
    </row>
    <row r="163" spans="1:10" ht="24.95" customHeight="1" x14ac:dyDescent="0.4">
      <c r="A163" s="53" t="s">
        <v>90</v>
      </c>
    </row>
    <row r="164" spans="1:10" ht="42.95" customHeight="1" x14ac:dyDescent="0.4">
      <c r="A164" s="157" t="s">
        <v>132</v>
      </c>
      <c r="B164" s="28" t="s">
        <v>49</v>
      </c>
      <c r="C164" s="28" t="s">
        <v>51</v>
      </c>
      <c r="D164" s="28" t="s">
        <v>32</v>
      </c>
      <c r="E164" s="41" t="s">
        <v>162</v>
      </c>
      <c r="F164" s="41" t="s">
        <v>163</v>
      </c>
      <c r="G164" s="28" t="s">
        <v>33</v>
      </c>
      <c r="H164" s="41" t="s">
        <v>50</v>
      </c>
      <c r="I164" s="41" t="s">
        <v>35</v>
      </c>
      <c r="J164" s="41" t="s">
        <v>113</v>
      </c>
    </row>
    <row r="165" spans="1:10" ht="24.95" customHeight="1" x14ac:dyDescent="0.4">
      <c r="A165" s="158"/>
      <c r="B165" s="49"/>
      <c r="C165" s="59"/>
      <c r="D165" s="49"/>
      <c r="E165" s="49"/>
      <c r="F165" s="49"/>
      <c r="G165" s="49"/>
      <c r="H165" s="50"/>
      <c r="I165" s="42">
        <f>IF(AND(B165&lt;&gt;"",C165&lt;&gt;"",D165&lt;&gt;"",E165&lt;&gt;"",F165&lt;&gt;"",G165&lt;&gt;"",H165&lt;&gt;""),VLOOKUP(G165,通所リハビリテーション費!$A$62:$B$66,2,0),0)</f>
        <v>0</v>
      </c>
      <c r="J165" s="42">
        <f>(I165*H165)*0.1*10</f>
        <v>0</v>
      </c>
    </row>
    <row r="166" spans="1:10" ht="24.95" customHeight="1" x14ac:dyDescent="0.4">
      <c r="A166" s="158"/>
      <c r="B166" s="49"/>
      <c r="C166" s="59"/>
      <c r="D166" s="49"/>
      <c r="E166" s="49"/>
      <c r="F166" s="49"/>
      <c r="G166" s="49"/>
      <c r="H166" s="50"/>
      <c r="I166" s="42">
        <f>IF(AND(B166&lt;&gt;"",C166&lt;&gt;"",D166&lt;&gt;"",E166&lt;&gt;"",F166&lt;&gt;"",G166&lt;&gt;"",H166&lt;&gt;""),VLOOKUP(G166,通所リハビリテーション費!$A$62:$B$66,2,0),0)</f>
        <v>0</v>
      </c>
      <c r="J166" s="42">
        <f t="shared" ref="J166:J169" si="32">(I166*H166)*0.1*10</f>
        <v>0</v>
      </c>
    </row>
    <row r="167" spans="1:10" ht="24.95" customHeight="1" x14ac:dyDescent="0.4">
      <c r="A167" s="158"/>
      <c r="B167" s="49"/>
      <c r="C167" s="59"/>
      <c r="D167" s="49"/>
      <c r="E167" s="49"/>
      <c r="F167" s="49"/>
      <c r="G167" s="49"/>
      <c r="H167" s="50"/>
      <c r="I167" s="42">
        <f>IF(AND(B167&lt;&gt;"",C167&lt;&gt;"",D167&lt;&gt;"",E167&lt;&gt;"",F167&lt;&gt;"",G167&lt;&gt;"",H167&lt;&gt;""),VLOOKUP(G167,通所リハビリテーション費!$A$62:$B$66,2,0),0)</f>
        <v>0</v>
      </c>
      <c r="J167" s="42">
        <f t="shared" si="32"/>
        <v>0</v>
      </c>
    </row>
    <row r="168" spans="1:10" ht="24.95" customHeight="1" x14ac:dyDescent="0.4">
      <c r="A168" s="158"/>
      <c r="B168" s="49"/>
      <c r="C168" s="59"/>
      <c r="D168" s="49"/>
      <c r="E168" s="49"/>
      <c r="F168" s="49"/>
      <c r="G168" s="49"/>
      <c r="H168" s="50"/>
      <c r="I168" s="42">
        <f>IF(AND(B168&lt;&gt;"",C168&lt;&gt;"",D168&lt;&gt;"",E168&lt;&gt;"",F168&lt;&gt;"",G168&lt;&gt;"",H168&lt;&gt;""),VLOOKUP(G168,通所リハビリテーション費!$A$62:$B$66,2,0),0)</f>
        <v>0</v>
      </c>
      <c r="J168" s="42">
        <f t="shared" si="32"/>
        <v>0</v>
      </c>
    </row>
    <row r="169" spans="1:10" ht="24.95" customHeight="1" x14ac:dyDescent="0.4">
      <c r="A169" s="158"/>
      <c r="B169" s="49"/>
      <c r="C169" s="59"/>
      <c r="D169" s="49"/>
      <c r="E169" s="49"/>
      <c r="F169" s="49"/>
      <c r="G169" s="49"/>
      <c r="H169" s="50"/>
      <c r="I169" s="42">
        <f>IF(AND(B169&lt;&gt;"",C169&lt;&gt;"",D169&lt;&gt;"",E169&lt;&gt;"",F169&lt;&gt;"",G169&lt;&gt;"",H169&lt;&gt;""),VLOOKUP(G169,通所リハビリテーション費!$A$62:$B$66,2,0),0)</f>
        <v>0</v>
      </c>
      <c r="J169" s="42">
        <f t="shared" si="32"/>
        <v>0</v>
      </c>
    </row>
    <row r="170" spans="1:10" ht="24.95" customHeight="1" x14ac:dyDescent="0.4">
      <c r="A170" s="158"/>
      <c r="B170" s="49"/>
      <c r="C170" s="49"/>
      <c r="D170" s="49"/>
      <c r="E170" s="49"/>
      <c r="F170" s="49"/>
      <c r="G170" s="49"/>
      <c r="H170" s="50"/>
      <c r="I170" s="42">
        <f>IF(AND(B170&lt;&gt;"",C170&lt;&gt;"",D170&lt;&gt;"",E170&lt;&gt;"",F170&lt;&gt;"",G170&lt;&gt;"",H170&lt;&gt;""),VLOOKUP(G170,通所リハビリテーション費!$A$62:$B$66,2,0),0)</f>
        <v>0</v>
      </c>
      <c r="J170" s="42">
        <f>(I170*H170)*0.1*10</f>
        <v>0</v>
      </c>
    </row>
    <row r="171" spans="1:10" ht="24.95" customHeight="1" x14ac:dyDescent="0.4">
      <c r="A171" s="158"/>
      <c r="B171" s="49"/>
      <c r="C171" s="49"/>
      <c r="D171" s="49"/>
      <c r="E171" s="49"/>
      <c r="F171" s="49"/>
      <c r="G171" s="49"/>
      <c r="H171" s="50"/>
      <c r="I171" s="42">
        <f>IF(AND(B171&lt;&gt;"",C171&lt;&gt;"",D171&lt;&gt;"",E171&lt;&gt;"",F171&lt;&gt;"",G171&lt;&gt;"",H171&lt;&gt;""),VLOOKUP(G171,通所リハビリテーション費!$A$62:$B$66,2,0),0)</f>
        <v>0</v>
      </c>
      <c r="J171" s="42">
        <f t="shared" ref="J171:J174" si="33">(I171*H171)*0.1*10</f>
        <v>0</v>
      </c>
    </row>
    <row r="172" spans="1:10" ht="24.95" customHeight="1" x14ac:dyDescent="0.4">
      <c r="A172" s="158"/>
      <c r="B172" s="49"/>
      <c r="C172" s="49"/>
      <c r="D172" s="49"/>
      <c r="E172" s="49"/>
      <c r="F172" s="49"/>
      <c r="G172" s="49"/>
      <c r="H172" s="50"/>
      <c r="I172" s="42">
        <f>IF(AND(B172&lt;&gt;"",C172&lt;&gt;"",D172&lt;&gt;"",E172&lt;&gt;"",F172&lt;&gt;"",G172&lt;&gt;"",H172&lt;&gt;""),VLOOKUP(G172,通所リハビリテーション費!$A$62:$B$66,2,0),0)</f>
        <v>0</v>
      </c>
      <c r="J172" s="42">
        <f t="shared" si="33"/>
        <v>0</v>
      </c>
    </row>
    <row r="173" spans="1:10" ht="24.95" customHeight="1" x14ac:dyDescent="0.4">
      <c r="A173" s="158"/>
      <c r="B173" s="49"/>
      <c r="C173" s="49"/>
      <c r="D173" s="49"/>
      <c r="E173" s="49"/>
      <c r="F173" s="49"/>
      <c r="G173" s="49"/>
      <c r="H173" s="50"/>
      <c r="I173" s="42">
        <f>IF(AND(B173&lt;&gt;"",C173&lt;&gt;"",D173&lt;&gt;"",E173&lt;&gt;"",F173&lt;&gt;"",G173&lt;&gt;"",H173&lt;&gt;""),VLOOKUP(G173,通所リハビリテーション費!$A$62:$B$66,2,0),0)</f>
        <v>0</v>
      </c>
      <c r="J173" s="42">
        <f t="shared" si="33"/>
        <v>0</v>
      </c>
    </row>
    <row r="174" spans="1:10" ht="24.95" customHeight="1" x14ac:dyDescent="0.4">
      <c r="A174" s="159"/>
      <c r="B174" s="49"/>
      <c r="C174" s="49"/>
      <c r="D174" s="49"/>
      <c r="E174" s="49"/>
      <c r="F174" s="49"/>
      <c r="G174" s="49"/>
      <c r="H174" s="50"/>
      <c r="I174" s="42">
        <f>IF(AND(B174&lt;&gt;"",C174&lt;&gt;"",D174&lt;&gt;"",E174&lt;&gt;"",F174&lt;&gt;"",G174&lt;&gt;"",H174&lt;&gt;""),VLOOKUP(G174,通所リハビリテーション費!$A$62:$B$66,2,0),0)</f>
        <v>0</v>
      </c>
      <c r="J174" s="42">
        <f t="shared" si="33"/>
        <v>0</v>
      </c>
    </row>
    <row r="175" spans="1:10" ht="24.95" customHeight="1" x14ac:dyDescent="0.4">
      <c r="A175" s="110" t="s">
        <v>38</v>
      </c>
      <c r="B175" s="111"/>
      <c r="C175" s="111"/>
      <c r="D175" s="111"/>
      <c r="E175" s="111"/>
      <c r="F175" s="111"/>
      <c r="G175" s="112"/>
      <c r="H175" s="43">
        <f>SUMIF(H165:H174,"&lt;&gt;#N/A")</f>
        <v>0</v>
      </c>
      <c r="I175" s="43">
        <f t="shared" ref="I175:J175" si="34">SUMIF(I165:I174,"&lt;&gt;#N/A")</f>
        <v>0</v>
      </c>
      <c r="J175" s="43">
        <f t="shared" si="34"/>
        <v>0</v>
      </c>
    </row>
    <row r="176" spans="1:10" ht="24.95" customHeight="1" x14ac:dyDescent="0.4">
      <c r="A176" s="54"/>
      <c r="B176" s="54"/>
      <c r="C176" s="54"/>
      <c r="D176" s="54"/>
      <c r="E176" s="54"/>
      <c r="F176" s="54"/>
      <c r="G176" s="55"/>
      <c r="H176" s="55"/>
      <c r="I176" s="55"/>
    </row>
    <row r="177" spans="1:10" ht="24.95" customHeight="1" x14ac:dyDescent="0.4">
      <c r="A177" s="56" t="s">
        <v>91</v>
      </c>
      <c r="B177" s="54"/>
      <c r="C177" s="54"/>
      <c r="D177" s="54"/>
      <c r="E177" s="54"/>
      <c r="F177" s="54"/>
      <c r="G177" s="55"/>
      <c r="H177" s="55"/>
      <c r="I177" s="55"/>
    </row>
    <row r="178" spans="1:10" ht="42.95" customHeight="1" x14ac:dyDescent="0.4">
      <c r="A178" s="160" t="s">
        <v>132</v>
      </c>
      <c r="B178" s="28" t="s">
        <v>49</v>
      </c>
      <c r="C178" s="28" t="s">
        <v>51</v>
      </c>
      <c r="D178" s="28" t="s">
        <v>32</v>
      </c>
      <c r="E178" s="41" t="s">
        <v>162</v>
      </c>
      <c r="F178" s="41" t="s">
        <v>163</v>
      </c>
      <c r="G178" s="28" t="s">
        <v>33</v>
      </c>
      <c r="H178" s="41" t="s">
        <v>133</v>
      </c>
      <c r="I178" s="41" t="s">
        <v>35</v>
      </c>
      <c r="J178" s="41" t="s">
        <v>113</v>
      </c>
    </row>
    <row r="179" spans="1:10" ht="24.95" customHeight="1" x14ac:dyDescent="0.4">
      <c r="A179" s="160"/>
      <c r="B179" s="49"/>
      <c r="C179" s="59"/>
      <c r="D179" s="49"/>
      <c r="E179" s="49"/>
      <c r="F179" s="49"/>
      <c r="G179" s="49"/>
      <c r="H179" s="50"/>
      <c r="I179" s="42">
        <f>IF(AND(B179&lt;&gt;"",C179&lt;&gt;"",D179&lt;&gt;"",E179&lt;&gt;"",F179&lt;&gt;"",G179&lt;&gt;"",H179&lt;&gt;""),VLOOKUP(G179,通所リハビリテーション費!$A$62:$B$66,2,0),0)</f>
        <v>0</v>
      </c>
      <c r="J179" s="42">
        <f>((I179*H179)*0.1*10)/2</f>
        <v>0</v>
      </c>
    </row>
    <row r="180" spans="1:10" ht="24.95" customHeight="1" x14ac:dyDescent="0.4">
      <c r="A180" s="160"/>
      <c r="B180" s="49"/>
      <c r="C180" s="59"/>
      <c r="D180" s="49"/>
      <c r="E180" s="49"/>
      <c r="F180" s="49"/>
      <c r="G180" s="49"/>
      <c r="H180" s="50"/>
      <c r="I180" s="42">
        <f>IF(AND(B180&lt;&gt;"",C180&lt;&gt;"",D180&lt;&gt;"",E180&lt;&gt;"",F180&lt;&gt;"",G180&lt;&gt;"",H180&lt;&gt;""),VLOOKUP(G180,通所リハビリテーション費!$A$62:$B$66,2,0),0)</f>
        <v>0</v>
      </c>
      <c r="J180" s="42">
        <f t="shared" ref="J180:J183" si="35">((I180*H180)*0.1*10)/2</f>
        <v>0</v>
      </c>
    </row>
    <row r="181" spans="1:10" ht="24.95" customHeight="1" x14ac:dyDescent="0.4">
      <c r="A181" s="160"/>
      <c r="B181" s="49"/>
      <c r="C181" s="59"/>
      <c r="D181" s="49"/>
      <c r="E181" s="49"/>
      <c r="F181" s="49"/>
      <c r="G181" s="49"/>
      <c r="H181" s="50"/>
      <c r="I181" s="42">
        <f>IF(AND(B181&lt;&gt;"",C181&lt;&gt;"",D181&lt;&gt;"",E181&lt;&gt;"",F181&lt;&gt;"",G181&lt;&gt;"",H181&lt;&gt;""),VLOOKUP(G181,通所リハビリテーション費!$A$62:$B$66,2,0),0)</f>
        <v>0</v>
      </c>
      <c r="J181" s="42">
        <f t="shared" si="35"/>
        <v>0</v>
      </c>
    </row>
    <row r="182" spans="1:10" ht="24.95" customHeight="1" x14ac:dyDescent="0.4">
      <c r="A182" s="160"/>
      <c r="B182" s="49"/>
      <c r="C182" s="59"/>
      <c r="D182" s="49"/>
      <c r="E182" s="49"/>
      <c r="F182" s="49"/>
      <c r="G182" s="49"/>
      <c r="H182" s="50"/>
      <c r="I182" s="42">
        <f>IF(AND(B182&lt;&gt;"",C182&lt;&gt;"",D182&lt;&gt;"",E182&lt;&gt;"",F182&lt;&gt;"",G182&lt;&gt;"",H182&lt;&gt;""),VLOOKUP(G182,通所リハビリテーション費!$A$62:$B$66,2,0),0)</f>
        <v>0</v>
      </c>
      <c r="J182" s="42">
        <f t="shared" si="35"/>
        <v>0</v>
      </c>
    </row>
    <row r="183" spans="1:10" ht="24.95" customHeight="1" x14ac:dyDescent="0.4">
      <c r="A183" s="160"/>
      <c r="B183" s="49"/>
      <c r="C183" s="59"/>
      <c r="D183" s="49"/>
      <c r="E183" s="49"/>
      <c r="F183" s="49"/>
      <c r="G183" s="49"/>
      <c r="H183" s="50"/>
      <c r="I183" s="42">
        <f>IF(AND(B183&lt;&gt;"",C183&lt;&gt;"",D183&lt;&gt;"",E183&lt;&gt;"",F183&lt;&gt;"",G183&lt;&gt;"",H183&lt;&gt;""),VLOOKUP(G183,通所リハビリテーション費!$A$62:$B$66,2,0),0)</f>
        <v>0</v>
      </c>
      <c r="J183" s="42">
        <f t="shared" si="35"/>
        <v>0</v>
      </c>
    </row>
    <row r="184" spans="1:10" ht="24.95" customHeight="1" x14ac:dyDescent="0.4">
      <c r="A184" s="110" t="s">
        <v>38</v>
      </c>
      <c r="B184" s="111"/>
      <c r="C184" s="111"/>
      <c r="D184" s="111"/>
      <c r="E184" s="111"/>
      <c r="F184" s="111"/>
      <c r="G184" s="112"/>
      <c r="H184" s="43">
        <f>SUMIF(H179:H183,"&lt;&gt;#N/A")</f>
        <v>0</v>
      </c>
      <c r="I184" s="43">
        <f t="shared" ref="I184:J184" si="36">SUMIF(I179:I183,"&lt;&gt;#N/A")</f>
        <v>0</v>
      </c>
      <c r="J184" s="43">
        <f t="shared" si="36"/>
        <v>0</v>
      </c>
    </row>
    <row r="186" spans="1:10" ht="24.95" customHeight="1" x14ac:dyDescent="0.4">
      <c r="A186" s="40" t="s">
        <v>45</v>
      </c>
    </row>
    <row r="187" spans="1:10" ht="28.5" x14ac:dyDescent="0.4">
      <c r="A187" s="153" t="s">
        <v>46</v>
      </c>
      <c r="B187" s="153"/>
      <c r="C187" s="46" t="s">
        <v>47</v>
      </c>
      <c r="D187" s="46" t="s">
        <v>50</v>
      </c>
      <c r="E187" s="46" t="s">
        <v>113</v>
      </c>
    </row>
    <row r="188" spans="1:10" ht="24.95" customHeight="1" x14ac:dyDescent="0.4">
      <c r="A188" s="152">
        <f>COUNTA(D21:D30,D35:D39,D45:D54,D59:D63,D69:D78,D83:D87,D93:D102,D107:D111,D117:D126,D131:D135,D141:D150,D155:D159,D165:D174,D179:D183)</f>
        <v>0</v>
      </c>
      <c r="B188" s="152"/>
      <c r="C188" s="47">
        <f>COUNTA(C21:C30,C35:C39,C45:C54,C59:C63,C69:C78,C83:C87,C93:C102,C107:C111,C117:C126,C131:C135,C141:C150,C155:C159,C165:C174,C179:C183)</f>
        <v>0</v>
      </c>
      <c r="D188" s="48">
        <f>SUM(H31,H40,H55,H64,H79,H88,H103,H112,H127,H136,H151,H160,H175,H184)</f>
        <v>0</v>
      </c>
      <c r="E188" s="48">
        <f>SUM(J31,J40,J55,J64,J79,J88,J103,J112,J127,J136,J151,J160,J175,J184)</f>
        <v>0</v>
      </c>
    </row>
    <row r="192" spans="1:10" ht="18" customHeight="1" x14ac:dyDescent="0.4">
      <c r="H192" s="58"/>
      <c r="I192" s="58"/>
      <c r="J192" s="58"/>
    </row>
    <row r="194" ht="42.95" customHeight="1" x14ac:dyDescent="0.4"/>
    <row r="201" ht="18" customHeight="1" x14ac:dyDescent="0.4"/>
    <row r="203" ht="42.95" customHeight="1" x14ac:dyDescent="0.4"/>
    <row r="212" ht="42.95" customHeight="1" x14ac:dyDescent="0.4"/>
    <row r="224" ht="18" customHeight="1" x14ac:dyDescent="0.4"/>
    <row r="226" ht="42.95" customHeight="1" x14ac:dyDescent="0.4"/>
    <row r="233" ht="18" customHeight="1" x14ac:dyDescent="0.4"/>
    <row r="235" ht="42.95" customHeight="1" x14ac:dyDescent="0.4"/>
    <row r="242" ht="18" customHeight="1" x14ac:dyDescent="0.4"/>
    <row r="244" ht="36" customHeight="1" x14ac:dyDescent="0.4"/>
  </sheetData>
  <sheetProtection sheet="1" objects="1" scenarios="1"/>
  <mergeCells count="50">
    <mergeCell ref="H1:J1"/>
    <mergeCell ref="A9:B9"/>
    <mergeCell ref="C9:I9"/>
    <mergeCell ref="A10:B10"/>
    <mergeCell ref="C10:I10"/>
    <mergeCell ref="A4:J4"/>
    <mergeCell ref="A7:B7"/>
    <mergeCell ref="C7:I7"/>
    <mergeCell ref="A8:B8"/>
    <mergeCell ref="C8:I8"/>
    <mergeCell ref="A11:B11"/>
    <mergeCell ref="C11:I11"/>
    <mergeCell ref="A40:G40"/>
    <mergeCell ref="A12:B12"/>
    <mergeCell ref="C12:I12"/>
    <mergeCell ref="A13:B13"/>
    <mergeCell ref="C13:I13"/>
    <mergeCell ref="A14:B14"/>
    <mergeCell ref="C14:I14"/>
    <mergeCell ref="A15:B15"/>
    <mergeCell ref="C15:I15"/>
    <mergeCell ref="A20:A30"/>
    <mergeCell ref="A31:G31"/>
    <mergeCell ref="A34:A39"/>
    <mergeCell ref="A106:A111"/>
    <mergeCell ref="A112:G112"/>
    <mergeCell ref="A140:A150"/>
    <mergeCell ref="A136:G136"/>
    <mergeCell ref="A116:A126"/>
    <mergeCell ref="A127:G127"/>
    <mergeCell ref="A130:A135"/>
    <mergeCell ref="A79:G79"/>
    <mergeCell ref="A82:A87"/>
    <mergeCell ref="A88:G88"/>
    <mergeCell ref="A92:A102"/>
    <mergeCell ref="A103:G103"/>
    <mergeCell ref="A44:A54"/>
    <mergeCell ref="A55:G55"/>
    <mergeCell ref="A58:A63"/>
    <mergeCell ref="A64:G64"/>
    <mergeCell ref="A68:A78"/>
    <mergeCell ref="A178:A183"/>
    <mergeCell ref="A184:G184"/>
    <mergeCell ref="A187:B187"/>
    <mergeCell ref="A188:B188"/>
    <mergeCell ref="A151:G151"/>
    <mergeCell ref="A154:A159"/>
    <mergeCell ref="A160:G160"/>
    <mergeCell ref="A164:A174"/>
    <mergeCell ref="A175:G175"/>
  </mergeCells>
  <phoneticPr fontId="3"/>
  <printOptions horizontalCentered="1"/>
  <pageMargins left="0.70866141732283472" right="0.70866141732283472" top="0.74803149606299213" bottom="0.74803149606299213" header="0.31496062992125984" footer="0.31496062992125984"/>
  <pageSetup paperSize="9" scale="60" orientation="portrait" r:id="rId1"/>
  <rowBreaks count="9" manualBreakCount="9">
    <brk id="40" max="9" man="1"/>
    <brk id="64" max="9" man="1"/>
    <brk id="88" max="9" man="1"/>
    <brk id="112" max="9" man="1"/>
    <brk id="136" max="9" man="1"/>
    <brk id="160" max="9" man="1"/>
    <brk id="184" max="9" man="1"/>
    <brk id="209" max="9" man="1"/>
    <brk id="241"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5576D46-BDF7-4304-A449-69EED37F1DE9}">
          <x14:formula1>
            <xm:f>通所リハビリテーション費!$C$2:$C$7</xm:f>
          </x14:formula1>
          <xm:sqref>G165:G174 G21:G30 G45:G54 G69:G78 G93:G102 G117:G126 G141:G150 G59:G63 G83:G87 G107:G111 G131:G135 G155:G159 G179:G183 G35:G39</xm:sqref>
        </x14:dataValidation>
        <x14:dataValidation type="list" allowBlank="1" showInputMessage="1" showErrorMessage="1" xr:uid="{2079AE6D-B2C3-4201-9CA0-139FDE706DCC}">
          <x14:formula1>
            <xm:f>対象地域一覧!$A$2:$A$24</xm:f>
          </x14:formula1>
          <xm:sqref>D165:D174 D35:D39 D179:D183 D155:D159 D131:D135 D107:D111 D83:D87 D59:D63 D141:D150 D117:D126 D93:D102 D69:D78 D45:D54 D21:D30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2A48A-3D57-4BC4-A520-EB5B80C66966}">
  <sheetPr>
    <tabColor theme="7" tint="0.59999389629810485"/>
  </sheetPr>
  <dimension ref="A1:U244"/>
  <sheetViews>
    <sheetView view="pageBreakPreview" topLeftCell="A19" zoomScale="85" zoomScaleNormal="100" zoomScaleSheetLayoutView="85" workbookViewId="0">
      <selection activeCell="B21" sqref="B21:H21"/>
    </sheetView>
  </sheetViews>
  <sheetFormatPr defaultColWidth="8.75" defaultRowHeight="24.95" customHeight="1" x14ac:dyDescent="0.4"/>
  <cols>
    <col min="1" max="1" width="6.75" style="32" customWidth="1"/>
    <col min="2" max="2" width="14.625" style="32" bestFit="1" customWidth="1"/>
    <col min="3" max="3" width="14.25" style="32" bestFit="1" customWidth="1"/>
    <col min="4" max="4" width="9.875" style="32" bestFit="1" customWidth="1"/>
    <col min="5" max="6" width="16.375" style="32" bestFit="1" customWidth="1"/>
    <col min="7" max="7" width="11.125" style="32" bestFit="1" customWidth="1"/>
    <col min="8" max="9" width="12.125" style="32" bestFit="1" customWidth="1"/>
    <col min="10" max="10" width="12" style="32" bestFit="1" customWidth="1"/>
    <col min="11" max="16" width="8.75" style="32"/>
    <col min="17" max="18" width="8.75" style="33"/>
    <col min="19" max="19" width="9" style="33" bestFit="1" customWidth="1"/>
    <col min="20" max="16384" width="8.75" style="32"/>
  </cols>
  <sheetData>
    <row r="1" spans="1:19" ht="24.95" customHeight="1" x14ac:dyDescent="0.4">
      <c r="A1" s="32" t="s">
        <v>125</v>
      </c>
      <c r="H1" s="109" t="s">
        <v>25</v>
      </c>
      <c r="I1" s="109"/>
      <c r="J1" s="109"/>
    </row>
    <row r="2" spans="1:19" ht="24.95" customHeight="1" x14ac:dyDescent="0.4">
      <c r="A2" s="34" t="s">
        <v>221</v>
      </c>
      <c r="Q2" s="35"/>
      <c r="R2" s="36" t="s">
        <v>79</v>
      </c>
      <c r="S2" s="36" t="s">
        <v>80</v>
      </c>
    </row>
    <row r="3" spans="1:19" ht="24.95" customHeight="1" x14ac:dyDescent="0.4">
      <c r="Q3" s="35" t="str">
        <f>'(附表2)実施状況報告（５月）'!Q3</f>
        <v>広面</v>
      </c>
      <c r="R3" s="35">
        <f t="shared" ref="R3:R45" si="0">COUNTIF($D$21:$D$30,Q3)+COUNTIF($D$35:$D$39,Q3)+COUNTIF($D$45:$D$54,Q3)+COUNTIF($D$59:$D$63,Q3)+COUNTIF($D$69:$D$78,Q3)+COUNTIF($D$83:$D$87,Q3)+COUNTIF($D$93:$D$102,Q3)+COUNTIF($D$107:$D$111,Q3)+COUNTIF($D$117:$D$126,Q3)+COUNTIF($D$131:$D$135,Q3)+COUNTIF($D$141:$D$150,Q3)+COUNTIF($D$155:$D$159,Q3)+COUNTIF($D$165:$D$174,Q3)+COUNTIF($D$179:$D$183,Q3)</f>
        <v>0</v>
      </c>
      <c r="S3" s="35">
        <f t="shared" ref="S3:S45" si="1">SUMIF($D$21:$D$30,Q3,$H$21:$H$30)+SUMIF($D$35:$D$39,Q3,$H$35:$H$39)+SUMIF($D$45:$D$54,Q3,$H$45:$H$54)+SUMIF($D$59:$D$63,Q3,$H$59:$H$63)+SUMIF($D$69:$D$78,Q3,$H$69:$H$78)+SUMIF($D$83:$D$87,Q3,$H$83:$H$87)+SUMIF($D$93:$D$102,Q3,$H$93:$H$102)+SUMIF($D$107:$D$111,Q3,$H$107:$H$111)+SUMIF($D$117:$D$126,Q3,$H$117:$H$126)+SUMIF($D$131:$D$135,Q3,$H$131:$H$135)+SUMIF($D$141:$D$150,Q3,$H$141:$H$150)+SUMIF($D$155:$D$159,Q3,$H$155:$H$159)+SUMIF($D$165:$D$174,Q3,$H$165:$H$174)+SUMIF($D$179:$D$183,Q3,$H$179:$H$183)</f>
        <v>0</v>
      </c>
    </row>
    <row r="4" spans="1:19" ht="24.95" customHeight="1" x14ac:dyDescent="0.4">
      <c r="A4" s="168" t="s">
        <v>155</v>
      </c>
      <c r="B4" s="168"/>
      <c r="C4" s="168"/>
      <c r="D4" s="168"/>
      <c r="E4" s="168"/>
      <c r="F4" s="168"/>
      <c r="G4" s="168"/>
      <c r="H4" s="168"/>
      <c r="I4" s="168"/>
      <c r="J4" s="168"/>
      <c r="Q4" s="35" t="str">
        <f>'(附表2)実施状況報告（５月）'!Q4</f>
        <v>上加茂</v>
      </c>
      <c r="R4" s="35">
        <f t="shared" si="0"/>
        <v>0</v>
      </c>
      <c r="S4" s="35">
        <f t="shared" si="1"/>
        <v>0</v>
      </c>
    </row>
    <row r="5" spans="1:19" ht="24.95" customHeight="1" x14ac:dyDescent="0.4">
      <c r="Q5" s="35" t="str">
        <f>'(附表2)実施状況報告（５月）'!Q5</f>
        <v>下加茂</v>
      </c>
      <c r="R5" s="35">
        <f t="shared" si="0"/>
        <v>0</v>
      </c>
      <c r="S5" s="35">
        <f t="shared" si="1"/>
        <v>0</v>
      </c>
    </row>
    <row r="6" spans="1:19" ht="24.95" customHeight="1" x14ac:dyDescent="0.4">
      <c r="A6" s="52" t="s">
        <v>26</v>
      </c>
      <c r="Q6" s="35" t="str">
        <f>'(附表2)実施状況報告（５月）'!Q6</f>
        <v>美原</v>
      </c>
      <c r="R6" s="35">
        <f t="shared" si="0"/>
        <v>0</v>
      </c>
      <c r="S6" s="35">
        <f t="shared" si="1"/>
        <v>0</v>
      </c>
    </row>
    <row r="7" spans="1:19" ht="24.95" customHeight="1" x14ac:dyDescent="0.4">
      <c r="A7" s="64" t="s">
        <v>81</v>
      </c>
      <c r="B7" s="64"/>
      <c r="C7" s="77" t="str">
        <f>IF(基本情報入力シート!V8="","",基本情報入力シート!V8)</f>
        <v/>
      </c>
      <c r="D7" s="78"/>
      <c r="E7" s="78"/>
      <c r="F7" s="78"/>
      <c r="G7" s="78"/>
      <c r="H7" s="78"/>
      <c r="I7" s="79"/>
      <c r="Q7" s="35" t="str">
        <f>'(附表2)実施状況報告（５月）'!Q7</f>
        <v>加茂市場</v>
      </c>
      <c r="R7" s="35">
        <f t="shared" si="0"/>
        <v>0</v>
      </c>
      <c r="S7" s="35">
        <f t="shared" si="1"/>
        <v>0</v>
      </c>
    </row>
    <row r="8" spans="1:19" ht="24.95" customHeight="1" x14ac:dyDescent="0.4">
      <c r="A8" s="64" t="s">
        <v>19</v>
      </c>
      <c r="B8" s="64"/>
      <c r="C8" s="77" t="str">
        <f>IF(基本情報入力シート!V19="","",基本情報入力シート!V19)</f>
        <v/>
      </c>
      <c r="D8" s="78"/>
      <c r="E8" s="78"/>
      <c r="F8" s="78"/>
      <c r="G8" s="78"/>
      <c r="H8" s="78"/>
      <c r="I8" s="79"/>
      <c r="Q8" s="35" t="str">
        <f>'(附表2)実施状況報告（５月）'!Q8</f>
        <v>高谷</v>
      </c>
      <c r="R8" s="35">
        <f t="shared" si="0"/>
        <v>0</v>
      </c>
      <c r="S8" s="35">
        <f t="shared" si="1"/>
        <v>0</v>
      </c>
    </row>
    <row r="9" spans="1:19" ht="24.95" customHeight="1" x14ac:dyDescent="0.4">
      <c r="A9" s="64" t="s">
        <v>20</v>
      </c>
      <c r="B9" s="64"/>
      <c r="C9" s="77" t="str">
        <f>IF(基本情報入力シート!V20="","",基本情報入力シート!V20)</f>
        <v/>
      </c>
      <c r="D9" s="78"/>
      <c r="E9" s="78"/>
      <c r="F9" s="78"/>
      <c r="G9" s="78"/>
      <c r="H9" s="78"/>
      <c r="I9" s="79"/>
      <c r="Q9" s="35" t="str">
        <f>'(附表2)実施状況報告（５月）'!Q9</f>
        <v>平岡</v>
      </c>
      <c r="R9" s="35">
        <f t="shared" si="0"/>
        <v>0</v>
      </c>
      <c r="S9" s="35">
        <f t="shared" si="1"/>
        <v>0</v>
      </c>
    </row>
    <row r="10" spans="1:19" ht="24.95" customHeight="1" x14ac:dyDescent="0.4">
      <c r="A10" s="64" t="s">
        <v>21</v>
      </c>
      <c r="B10" s="64"/>
      <c r="C10" s="77" t="str">
        <f>IF(基本情報入力シート!V21="","",基本情報入力シート!V21)</f>
        <v>通所リハビリテーション</v>
      </c>
      <c r="D10" s="78"/>
      <c r="E10" s="78"/>
      <c r="F10" s="78"/>
      <c r="G10" s="78"/>
      <c r="H10" s="78"/>
      <c r="I10" s="79"/>
      <c r="Q10" s="35" t="str">
        <f>'(附表2)実施状況報告（５月）'!Q10</f>
        <v>上野</v>
      </c>
      <c r="R10" s="35">
        <f t="shared" si="0"/>
        <v>0</v>
      </c>
      <c r="S10" s="35">
        <f t="shared" si="1"/>
        <v>0</v>
      </c>
    </row>
    <row r="11" spans="1:19" ht="24.95" customHeight="1" x14ac:dyDescent="0.4">
      <c r="A11" s="64" t="s">
        <v>108</v>
      </c>
      <c r="B11" s="64"/>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Q11" s="35" t="str">
        <f>'(附表2)実施状況報告（５月）'!Q11</f>
        <v>竹部</v>
      </c>
      <c r="R11" s="35">
        <f t="shared" si="0"/>
        <v>0</v>
      </c>
      <c r="S11" s="35">
        <f t="shared" si="1"/>
        <v>0</v>
      </c>
    </row>
    <row r="12" spans="1:19" ht="24.75" customHeight="1" x14ac:dyDescent="0.4">
      <c r="A12" s="64" t="s">
        <v>27</v>
      </c>
      <c r="B12" s="64"/>
      <c r="C12" s="77" t="s">
        <v>28</v>
      </c>
      <c r="D12" s="78"/>
      <c r="E12" s="78"/>
      <c r="F12" s="78"/>
      <c r="G12" s="78"/>
      <c r="H12" s="78"/>
      <c r="I12" s="79"/>
      <c r="Q12" s="35" t="str">
        <f>'(附表2)実施状況報告（５月）'!Q12</f>
        <v>上田東</v>
      </c>
      <c r="R12" s="35">
        <f t="shared" si="0"/>
        <v>0</v>
      </c>
      <c r="S12" s="35">
        <f t="shared" si="1"/>
        <v>0</v>
      </c>
    </row>
    <row r="13" spans="1:19" ht="36" customHeight="1" x14ac:dyDescent="0.4">
      <c r="A13" s="114"/>
      <c r="B13" s="114"/>
      <c r="C13" s="114"/>
      <c r="D13" s="114"/>
      <c r="E13" s="114"/>
      <c r="F13" s="114"/>
      <c r="G13" s="114"/>
      <c r="H13" s="114"/>
      <c r="I13" s="114"/>
      <c r="J13" s="63"/>
      <c r="Q13" s="35" t="str">
        <f>'(附表2)実施状況報告（５月）'!Q13</f>
        <v>細田</v>
      </c>
      <c r="R13" s="35">
        <f t="shared" si="0"/>
        <v>0</v>
      </c>
      <c r="S13" s="35">
        <f t="shared" si="1"/>
        <v>0</v>
      </c>
    </row>
    <row r="14" spans="1:19" ht="36" customHeight="1" x14ac:dyDescent="0.4">
      <c r="A14" s="164"/>
      <c r="B14" s="164"/>
      <c r="C14" s="115"/>
      <c r="D14" s="115"/>
      <c r="E14" s="115"/>
      <c r="F14" s="115"/>
      <c r="G14" s="115"/>
      <c r="H14" s="115"/>
      <c r="I14" s="115"/>
      <c r="J14" s="63"/>
      <c r="Q14" s="35" t="str">
        <f>'(附表2)実施状況報告（５月）'!Q14</f>
        <v>三納谷</v>
      </c>
      <c r="R14" s="35">
        <f t="shared" si="0"/>
        <v>0</v>
      </c>
      <c r="S14" s="35">
        <f t="shared" si="1"/>
        <v>0</v>
      </c>
    </row>
    <row r="15" spans="1:19" ht="36" customHeight="1" x14ac:dyDescent="0.4">
      <c r="A15" s="164"/>
      <c r="B15" s="164"/>
      <c r="C15" s="115"/>
      <c r="D15" s="115"/>
      <c r="E15" s="115"/>
      <c r="F15" s="115"/>
      <c r="G15" s="115"/>
      <c r="H15" s="115"/>
      <c r="I15" s="115"/>
      <c r="J15" s="63"/>
      <c r="Q15" s="35" t="str">
        <f>'(附表2)実施状況報告（５月）'!Q15</f>
        <v>上田西</v>
      </c>
      <c r="R15" s="35">
        <f t="shared" si="0"/>
        <v>0</v>
      </c>
      <c r="S15" s="35">
        <f t="shared" si="1"/>
        <v>0</v>
      </c>
    </row>
    <row r="16" spans="1:19" ht="18" customHeight="1" x14ac:dyDescent="0.4">
      <c r="Q16" s="35" t="str">
        <f>'(附表2)実施状況報告（５月）'!Q16</f>
        <v>円城</v>
      </c>
      <c r="R16" s="35">
        <f t="shared" si="0"/>
        <v>0</v>
      </c>
      <c r="S16" s="35">
        <f t="shared" si="1"/>
        <v>0</v>
      </c>
    </row>
    <row r="17" spans="1:19" ht="24.95" customHeight="1" x14ac:dyDescent="0.4">
      <c r="A17" s="40" t="s">
        <v>89</v>
      </c>
      <c r="Q17" s="35" t="str">
        <f>'(附表2)実施状況報告（５月）'!Q17</f>
        <v>案田</v>
      </c>
      <c r="R17" s="35">
        <f t="shared" si="0"/>
        <v>0</v>
      </c>
      <c r="S17" s="35">
        <f t="shared" si="1"/>
        <v>0</v>
      </c>
    </row>
    <row r="18" spans="1:19" ht="24.95" customHeight="1" x14ac:dyDescent="0.4">
      <c r="A18" s="40" t="s">
        <v>60</v>
      </c>
      <c r="Q18" s="35" t="str">
        <f>'(附表2)実施状況報告（５月）'!Q18</f>
        <v>高富</v>
      </c>
      <c r="R18" s="35">
        <f t="shared" si="0"/>
        <v>0</v>
      </c>
      <c r="S18" s="35">
        <f t="shared" si="1"/>
        <v>0</v>
      </c>
    </row>
    <row r="19" spans="1:19" ht="24.95" customHeight="1" x14ac:dyDescent="0.4">
      <c r="A19" s="53" t="s">
        <v>90</v>
      </c>
      <c r="Q19" s="35" t="str">
        <f>'(附表2)実施状況報告（５月）'!Q19</f>
        <v>神瀬</v>
      </c>
      <c r="R19" s="35">
        <f t="shared" si="0"/>
        <v>0</v>
      </c>
      <c r="S19" s="35">
        <f t="shared" si="1"/>
        <v>0</v>
      </c>
    </row>
    <row r="20" spans="1:19" ht="42.95" customHeight="1" x14ac:dyDescent="0.4">
      <c r="A20" s="165" t="s">
        <v>126</v>
      </c>
      <c r="B20" s="28" t="s">
        <v>49</v>
      </c>
      <c r="C20" s="28" t="s">
        <v>51</v>
      </c>
      <c r="D20" s="28" t="s">
        <v>32</v>
      </c>
      <c r="E20" s="41" t="s">
        <v>162</v>
      </c>
      <c r="F20" s="41" t="s">
        <v>163</v>
      </c>
      <c r="G20" s="28" t="s">
        <v>33</v>
      </c>
      <c r="H20" s="41" t="s">
        <v>50</v>
      </c>
      <c r="I20" s="41" t="s">
        <v>35</v>
      </c>
      <c r="J20" s="41" t="s">
        <v>113</v>
      </c>
      <c r="Q20" s="35" t="str">
        <f>'(附表2)実施状況報告（５月）'!Q20</f>
        <v>小森</v>
      </c>
      <c r="R20" s="35">
        <f t="shared" si="0"/>
        <v>0</v>
      </c>
      <c r="S20" s="35">
        <f t="shared" si="1"/>
        <v>0</v>
      </c>
    </row>
    <row r="21" spans="1:19" ht="24.95" customHeight="1" x14ac:dyDescent="0.4">
      <c r="A21" s="166"/>
      <c r="B21" s="49"/>
      <c r="C21" s="59"/>
      <c r="D21" s="49"/>
      <c r="E21" s="49"/>
      <c r="F21" s="49"/>
      <c r="G21" s="49"/>
      <c r="H21" s="50"/>
      <c r="I21" s="42">
        <f>IF(AND(B21&lt;&gt;"",C21&lt;&gt;"",D21&lt;&gt;"",E21&lt;&gt;"",F21&lt;&gt;"",G21&lt;&gt;"",H21&lt;&gt;""),VLOOKUP(G21,通所リハビリテーション費!$A$20:$B$24,2,0),0)</f>
        <v>0</v>
      </c>
      <c r="J21" s="42">
        <f>(I21*H21)*0.1*10</f>
        <v>0</v>
      </c>
      <c r="Q21" s="35" t="str">
        <f>'(附表2)実施状況報告（５月）'!Q21</f>
        <v>尾原</v>
      </c>
      <c r="R21" s="35">
        <f t="shared" si="0"/>
        <v>0</v>
      </c>
      <c r="S21" s="35">
        <f t="shared" si="1"/>
        <v>0</v>
      </c>
    </row>
    <row r="22" spans="1:19" ht="24.95" customHeight="1" x14ac:dyDescent="0.4">
      <c r="A22" s="166"/>
      <c r="B22" s="49"/>
      <c r="C22" s="59"/>
      <c r="D22" s="49"/>
      <c r="E22" s="49"/>
      <c r="F22" s="49"/>
      <c r="G22" s="49"/>
      <c r="H22" s="50"/>
      <c r="I22" s="42">
        <f>IF(AND(B22&lt;&gt;"",C22&lt;&gt;"",D22&lt;&gt;"",E22&lt;&gt;"",F22&lt;&gt;"",G22&lt;&gt;"",H22&lt;&gt;""),VLOOKUP(G22,通所リハビリテーション費!$A$20:$B$24,2,0),0)</f>
        <v>0</v>
      </c>
      <c r="J22" s="42">
        <f t="shared" ref="J22:J25" si="2">(I22*H22)*0.1*10</f>
        <v>0</v>
      </c>
      <c r="Q22" s="35" t="str">
        <f>'(附表2)実施状況報告（５月）'!Q22</f>
        <v>笹目</v>
      </c>
      <c r="R22" s="35">
        <f t="shared" si="0"/>
        <v>0</v>
      </c>
      <c r="S22" s="35">
        <f t="shared" si="1"/>
        <v>0</v>
      </c>
    </row>
    <row r="23" spans="1:19" ht="24.95" customHeight="1" x14ac:dyDescent="0.4">
      <c r="A23" s="166"/>
      <c r="B23" s="49"/>
      <c r="C23" s="59"/>
      <c r="D23" s="49"/>
      <c r="E23" s="49"/>
      <c r="F23" s="49"/>
      <c r="G23" s="49"/>
      <c r="H23" s="50"/>
      <c r="I23" s="42">
        <f>IF(AND(B23&lt;&gt;"",C23&lt;&gt;"",D23&lt;&gt;"",E23&lt;&gt;"",F23&lt;&gt;"",G23&lt;&gt;"",H23&lt;&gt;""),VLOOKUP(G23,通所リハビリテーション費!$A$20:$B$24,2,0),0)</f>
        <v>0</v>
      </c>
      <c r="J23" s="42">
        <f t="shared" si="2"/>
        <v>0</v>
      </c>
      <c r="Q23" s="35" t="str">
        <f>'(附表2)実施状況報告（５月）'!Q23</f>
        <v>福沢</v>
      </c>
      <c r="R23" s="35">
        <f t="shared" si="0"/>
        <v>0</v>
      </c>
      <c r="S23" s="35">
        <f t="shared" si="1"/>
        <v>0</v>
      </c>
    </row>
    <row r="24" spans="1:19" ht="24.95" customHeight="1" x14ac:dyDescent="0.4">
      <c r="A24" s="166"/>
      <c r="B24" s="49"/>
      <c r="C24" s="59"/>
      <c r="D24" s="49"/>
      <c r="E24" s="49"/>
      <c r="F24" s="49"/>
      <c r="G24" s="49"/>
      <c r="H24" s="50"/>
      <c r="I24" s="42">
        <f>IF(AND(B24&lt;&gt;"",C24&lt;&gt;"",D24&lt;&gt;"",E24&lt;&gt;"",F24&lt;&gt;"",G24&lt;&gt;"",H24&lt;&gt;""),VLOOKUP(G24,通所リハビリテーション費!$A$20:$B$24,2,0),0)</f>
        <v>0</v>
      </c>
      <c r="J24" s="42">
        <f t="shared" si="2"/>
        <v>0</v>
      </c>
      <c r="Q24" s="35" t="str">
        <f>'(附表2)実施状況報告（５月）'!Q24</f>
        <v>溝部</v>
      </c>
      <c r="R24" s="35">
        <f t="shared" si="0"/>
        <v>0</v>
      </c>
      <c r="S24" s="35">
        <f t="shared" si="1"/>
        <v>0</v>
      </c>
    </row>
    <row r="25" spans="1:19" ht="24.95" customHeight="1" x14ac:dyDescent="0.4">
      <c r="A25" s="166"/>
      <c r="B25" s="49"/>
      <c r="C25" s="59"/>
      <c r="D25" s="49"/>
      <c r="E25" s="49"/>
      <c r="F25" s="49"/>
      <c r="G25" s="49"/>
      <c r="H25" s="50"/>
      <c r="I25" s="42">
        <f>IF(AND(B25&lt;&gt;"",C25&lt;&gt;"",D25&lt;&gt;"",E25&lt;&gt;"",F25&lt;&gt;"",G25&lt;&gt;"",H25&lt;&gt;""),VLOOKUP(G25,通所リハビリテーション費!$A$20:$B$24,2,0),0)</f>
        <v>0</v>
      </c>
      <c r="J25" s="42">
        <f t="shared" si="2"/>
        <v>0</v>
      </c>
      <c r="Q25" s="35"/>
      <c r="R25" s="35">
        <f t="shared" si="0"/>
        <v>0</v>
      </c>
      <c r="S25" s="35">
        <f t="shared" si="1"/>
        <v>0</v>
      </c>
    </row>
    <row r="26" spans="1:19" ht="24.95" customHeight="1" x14ac:dyDescent="0.4">
      <c r="A26" s="166"/>
      <c r="B26" s="49"/>
      <c r="C26" s="49"/>
      <c r="D26" s="49"/>
      <c r="E26" s="49"/>
      <c r="F26" s="49"/>
      <c r="G26" s="49"/>
      <c r="H26" s="50"/>
      <c r="I26" s="42">
        <f>IF(AND(B26&lt;&gt;"",C26&lt;&gt;"",D26&lt;&gt;"",E26&lt;&gt;"",F26&lt;&gt;"",G26&lt;&gt;"",H26&lt;&gt;""),VLOOKUP(G26,通所リハビリテーション費!$A$20:$B$24,2,0),0)</f>
        <v>0</v>
      </c>
      <c r="J26" s="42">
        <f>(I26*H26)*0.1*10</f>
        <v>0</v>
      </c>
      <c r="Q26" s="35"/>
      <c r="R26" s="35">
        <f t="shared" si="0"/>
        <v>0</v>
      </c>
      <c r="S26" s="35">
        <f t="shared" si="1"/>
        <v>0</v>
      </c>
    </row>
    <row r="27" spans="1:19" ht="24.95" customHeight="1" x14ac:dyDescent="0.4">
      <c r="A27" s="166"/>
      <c r="B27" s="49"/>
      <c r="C27" s="49"/>
      <c r="D27" s="49"/>
      <c r="E27" s="49"/>
      <c r="F27" s="49"/>
      <c r="G27" s="49"/>
      <c r="H27" s="50"/>
      <c r="I27" s="42">
        <f>IF(AND(B27&lt;&gt;"",C27&lt;&gt;"",D27&lt;&gt;"",E27&lt;&gt;"",F27&lt;&gt;"",G27&lt;&gt;"",H27&lt;&gt;""),VLOOKUP(G27,通所リハビリテーション費!$A$20:$B$24,2,0),0)</f>
        <v>0</v>
      </c>
      <c r="J27" s="42">
        <f t="shared" ref="J27:J30" si="3">(I27*H27)*0.1*10</f>
        <v>0</v>
      </c>
      <c r="Q27" s="35"/>
      <c r="R27" s="35">
        <f t="shared" si="0"/>
        <v>0</v>
      </c>
      <c r="S27" s="35">
        <f t="shared" si="1"/>
        <v>0</v>
      </c>
    </row>
    <row r="28" spans="1:19" ht="24.95" customHeight="1" x14ac:dyDescent="0.4">
      <c r="A28" s="166"/>
      <c r="B28" s="49"/>
      <c r="C28" s="49"/>
      <c r="D28" s="49"/>
      <c r="E28" s="49"/>
      <c r="F28" s="49"/>
      <c r="G28" s="49"/>
      <c r="H28" s="50"/>
      <c r="I28" s="42">
        <f>IF(AND(B28&lt;&gt;"",C28&lt;&gt;"",D28&lt;&gt;"",E28&lt;&gt;"",F28&lt;&gt;"",G28&lt;&gt;"",H28&lt;&gt;""),VLOOKUP(G28,通所リハビリテーション費!$A$20:$B$24,2,0),0)</f>
        <v>0</v>
      </c>
      <c r="J28" s="42">
        <f t="shared" si="3"/>
        <v>0</v>
      </c>
      <c r="Q28" s="35"/>
      <c r="R28" s="35">
        <f t="shared" si="0"/>
        <v>0</v>
      </c>
      <c r="S28" s="35">
        <f t="shared" si="1"/>
        <v>0</v>
      </c>
    </row>
    <row r="29" spans="1:19" ht="24.95" customHeight="1" x14ac:dyDescent="0.4">
      <c r="A29" s="166"/>
      <c r="B29" s="49"/>
      <c r="C29" s="49"/>
      <c r="D29" s="49"/>
      <c r="E29" s="49"/>
      <c r="F29" s="49"/>
      <c r="G29" s="49"/>
      <c r="H29" s="50"/>
      <c r="I29" s="42">
        <f>IF(AND(B29&lt;&gt;"",C29&lt;&gt;"",D29&lt;&gt;"",E29&lt;&gt;"",F29&lt;&gt;"",G29&lt;&gt;"",H29&lt;&gt;""),VLOOKUP(G29,通所リハビリテーション費!$A$20:$B$24,2,0),0)</f>
        <v>0</v>
      </c>
      <c r="J29" s="42">
        <f t="shared" si="3"/>
        <v>0</v>
      </c>
      <c r="Q29" s="35"/>
      <c r="R29" s="35">
        <f t="shared" si="0"/>
        <v>0</v>
      </c>
      <c r="S29" s="35">
        <f t="shared" si="1"/>
        <v>0</v>
      </c>
    </row>
    <row r="30" spans="1:19" ht="24.95" customHeight="1" x14ac:dyDescent="0.4">
      <c r="A30" s="167"/>
      <c r="B30" s="49"/>
      <c r="C30" s="49"/>
      <c r="D30" s="49"/>
      <c r="E30" s="49"/>
      <c r="F30" s="49"/>
      <c r="G30" s="49"/>
      <c r="H30" s="50"/>
      <c r="I30" s="42">
        <f>IF(AND(B30&lt;&gt;"",C30&lt;&gt;"",D30&lt;&gt;"",E30&lt;&gt;"",F30&lt;&gt;"",G30&lt;&gt;"",H30&lt;&gt;""),VLOOKUP(G30,通所リハビリテーション費!$A$20:$B$24,2,0),0)</f>
        <v>0</v>
      </c>
      <c r="J30" s="42">
        <f t="shared" si="3"/>
        <v>0</v>
      </c>
      <c r="Q30" s="35"/>
      <c r="R30" s="35">
        <f t="shared" si="0"/>
        <v>0</v>
      </c>
      <c r="S30" s="35">
        <f t="shared" si="1"/>
        <v>0</v>
      </c>
    </row>
    <row r="31" spans="1:19" ht="24.95" customHeight="1" x14ac:dyDescent="0.4">
      <c r="A31" s="110" t="s">
        <v>38</v>
      </c>
      <c r="B31" s="111"/>
      <c r="C31" s="111"/>
      <c r="D31" s="111"/>
      <c r="E31" s="111"/>
      <c r="F31" s="111"/>
      <c r="G31" s="112"/>
      <c r="H31" s="43">
        <f>SUMIF(H21:H30,"&lt;&gt;#N/A")</f>
        <v>0</v>
      </c>
      <c r="I31" s="43">
        <f t="shared" ref="I31:J31" si="4">SUMIF(I21:I30,"&lt;&gt;#N/A")</f>
        <v>0</v>
      </c>
      <c r="J31" s="43">
        <f t="shared" si="4"/>
        <v>0</v>
      </c>
      <c r="Q31" s="35"/>
      <c r="R31" s="35">
        <f t="shared" si="0"/>
        <v>0</v>
      </c>
      <c r="S31" s="35">
        <f t="shared" si="1"/>
        <v>0</v>
      </c>
    </row>
    <row r="32" spans="1:19" ht="24.95" customHeight="1" x14ac:dyDescent="0.4">
      <c r="A32" s="54"/>
      <c r="B32" s="54"/>
      <c r="C32" s="54"/>
      <c r="D32" s="54"/>
      <c r="E32" s="54"/>
      <c r="F32" s="54"/>
      <c r="G32" s="55"/>
      <c r="H32" s="55"/>
      <c r="I32" s="55"/>
      <c r="Q32" s="35"/>
      <c r="R32" s="35">
        <f t="shared" si="0"/>
        <v>0</v>
      </c>
      <c r="S32" s="35">
        <f t="shared" si="1"/>
        <v>0</v>
      </c>
    </row>
    <row r="33" spans="1:19" ht="24.95" customHeight="1" x14ac:dyDescent="0.4">
      <c r="A33" s="56" t="s">
        <v>91</v>
      </c>
      <c r="B33" s="54"/>
      <c r="C33" s="54"/>
      <c r="D33" s="54"/>
      <c r="E33" s="54"/>
      <c r="F33" s="54"/>
      <c r="G33" s="55"/>
      <c r="H33" s="55"/>
      <c r="I33" s="55"/>
      <c r="Q33" s="35"/>
      <c r="R33" s="35">
        <f t="shared" si="0"/>
        <v>0</v>
      </c>
      <c r="S33" s="35">
        <f t="shared" si="1"/>
        <v>0</v>
      </c>
    </row>
    <row r="34" spans="1:19" ht="42.95" customHeight="1" x14ac:dyDescent="0.4">
      <c r="A34" s="160" t="s">
        <v>126</v>
      </c>
      <c r="B34" s="28" t="s">
        <v>49</v>
      </c>
      <c r="C34" s="28" t="s">
        <v>51</v>
      </c>
      <c r="D34" s="28" t="s">
        <v>32</v>
      </c>
      <c r="E34" s="41" t="s">
        <v>162</v>
      </c>
      <c r="F34" s="41" t="s">
        <v>163</v>
      </c>
      <c r="G34" s="28" t="s">
        <v>33</v>
      </c>
      <c r="H34" s="41" t="s">
        <v>133</v>
      </c>
      <c r="I34" s="41" t="s">
        <v>35</v>
      </c>
      <c r="J34" s="41" t="s">
        <v>113</v>
      </c>
      <c r="Q34" s="35"/>
      <c r="R34" s="35">
        <f t="shared" si="0"/>
        <v>0</v>
      </c>
      <c r="S34" s="35">
        <f t="shared" si="1"/>
        <v>0</v>
      </c>
    </row>
    <row r="35" spans="1:19" ht="24.95" customHeight="1" x14ac:dyDescent="0.4">
      <c r="A35" s="160"/>
      <c r="B35" s="49"/>
      <c r="C35" s="59"/>
      <c r="D35" s="49"/>
      <c r="E35" s="49"/>
      <c r="F35" s="49"/>
      <c r="G35" s="49"/>
      <c r="H35" s="50"/>
      <c r="I35" s="42">
        <f>IF(AND(B35&lt;&gt;"",C35&lt;&gt;"",D35&lt;&gt;"",E35&lt;&gt;"",F35&lt;&gt;"",G35&lt;&gt;"",H35&lt;&gt;""),VLOOKUP(G35,通所リハビリテーション費!$A$20:$B$24,2,0),0)</f>
        <v>0</v>
      </c>
      <c r="J35" s="42">
        <f>((I35*H35)*0.1*10)/2</f>
        <v>0</v>
      </c>
      <c r="Q35" s="35"/>
      <c r="R35" s="35">
        <f t="shared" si="0"/>
        <v>0</v>
      </c>
      <c r="S35" s="35">
        <f t="shared" si="1"/>
        <v>0</v>
      </c>
    </row>
    <row r="36" spans="1:19" ht="24.95" customHeight="1" x14ac:dyDescent="0.4">
      <c r="A36" s="160"/>
      <c r="B36" s="49"/>
      <c r="C36" s="59"/>
      <c r="D36" s="49"/>
      <c r="E36" s="49"/>
      <c r="F36" s="49"/>
      <c r="G36" s="49"/>
      <c r="H36" s="50"/>
      <c r="I36" s="42">
        <f>IF(AND(B36&lt;&gt;"",C36&lt;&gt;"",D36&lt;&gt;"",E36&lt;&gt;"",F36&lt;&gt;"",G36&lt;&gt;"",H36&lt;&gt;""),VLOOKUP(G36,通所リハビリテーション費!$A$20:$B$24,2,0),0)</f>
        <v>0</v>
      </c>
      <c r="J36" s="42">
        <f t="shared" ref="J36:J39" si="5">((I36*H36)*0.1*10)/2</f>
        <v>0</v>
      </c>
      <c r="Q36" s="35"/>
      <c r="R36" s="35">
        <f t="shared" si="0"/>
        <v>0</v>
      </c>
      <c r="S36" s="35">
        <f t="shared" si="1"/>
        <v>0</v>
      </c>
    </row>
    <row r="37" spans="1:19" ht="24.95" customHeight="1" x14ac:dyDescent="0.4">
      <c r="A37" s="160"/>
      <c r="B37" s="49"/>
      <c r="C37" s="59"/>
      <c r="D37" s="49"/>
      <c r="E37" s="49"/>
      <c r="F37" s="49"/>
      <c r="G37" s="49"/>
      <c r="H37" s="50"/>
      <c r="I37" s="42">
        <f>IF(AND(B37&lt;&gt;"",C37&lt;&gt;"",D37&lt;&gt;"",E37&lt;&gt;"",F37&lt;&gt;"",G37&lt;&gt;"",H37&lt;&gt;""),VLOOKUP(G37,通所リハビリテーション費!$A$20:$B$24,2,0),0)</f>
        <v>0</v>
      </c>
      <c r="J37" s="42">
        <f t="shared" si="5"/>
        <v>0</v>
      </c>
      <c r="Q37" s="35"/>
      <c r="R37" s="35">
        <f t="shared" si="0"/>
        <v>0</v>
      </c>
      <c r="S37" s="35">
        <f t="shared" si="1"/>
        <v>0</v>
      </c>
    </row>
    <row r="38" spans="1:19" ht="24.95" customHeight="1" x14ac:dyDescent="0.4">
      <c r="A38" s="160"/>
      <c r="B38" s="49"/>
      <c r="C38" s="59"/>
      <c r="D38" s="49"/>
      <c r="E38" s="49"/>
      <c r="F38" s="49"/>
      <c r="G38" s="49"/>
      <c r="H38" s="50"/>
      <c r="I38" s="42">
        <f>IF(AND(B38&lt;&gt;"",C38&lt;&gt;"",D38&lt;&gt;"",E38&lt;&gt;"",F38&lt;&gt;"",G38&lt;&gt;"",H38&lt;&gt;""),VLOOKUP(G38,通所リハビリテーション費!$A$20:$B$24,2,0),0)</f>
        <v>0</v>
      </c>
      <c r="J38" s="42">
        <f t="shared" si="5"/>
        <v>0</v>
      </c>
      <c r="Q38" s="35"/>
      <c r="R38" s="35">
        <f t="shared" si="0"/>
        <v>0</v>
      </c>
      <c r="S38" s="35">
        <f t="shared" si="1"/>
        <v>0</v>
      </c>
    </row>
    <row r="39" spans="1:19" ht="24.95" customHeight="1" x14ac:dyDescent="0.4">
      <c r="A39" s="160"/>
      <c r="B39" s="49"/>
      <c r="C39" s="59"/>
      <c r="D39" s="49"/>
      <c r="E39" s="49"/>
      <c r="F39" s="49"/>
      <c r="G39" s="49"/>
      <c r="H39" s="50"/>
      <c r="I39" s="42">
        <f>IF(AND(B39&lt;&gt;"",C39&lt;&gt;"",D39&lt;&gt;"",E39&lt;&gt;"",F39&lt;&gt;"",G39&lt;&gt;"",H39&lt;&gt;""),VLOOKUP(G39,通所リハビリテーション費!$A$20:$B$24,2,0),0)</f>
        <v>0</v>
      </c>
      <c r="J39" s="42">
        <f t="shared" si="5"/>
        <v>0</v>
      </c>
      <c r="Q39" s="35"/>
      <c r="R39" s="35">
        <f t="shared" si="0"/>
        <v>0</v>
      </c>
      <c r="S39" s="35">
        <f t="shared" si="1"/>
        <v>0</v>
      </c>
    </row>
    <row r="40" spans="1:19" ht="24.95" customHeight="1" x14ac:dyDescent="0.4">
      <c r="A40" s="154" t="s">
        <v>38</v>
      </c>
      <c r="B40" s="155"/>
      <c r="C40" s="155"/>
      <c r="D40" s="155"/>
      <c r="E40" s="155"/>
      <c r="F40" s="155"/>
      <c r="G40" s="156"/>
      <c r="H40" s="57">
        <f>SUMIF(H35:H39,"&lt;&gt;#N/A")</f>
        <v>0</v>
      </c>
      <c r="I40" s="57">
        <f t="shared" ref="I40:J40" si="6">SUMIF(I35:I39,"&lt;&gt;#N/A")</f>
        <v>0</v>
      </c>
      <c r="J40" s="57">
        <f t="shared" si="6"/>
        <v>0</v>
      </c>
      <c r="Q40" s="35"/>
      <c r="R40" s="35">
        <f t="shared" si="0"/>
        <v>0</v>
      </c>
      <c r="S40" s="35">
        <f t="shared" si="1"/>
        <v>0</v>
      </c>
    </row>
    <row r="41" spans="1:19" ht="24.95" customHeight="1" x14ac:dyDescent="0.4">
      <c r="A41" s="26"/>
      <c r="B41" s="26"/>
      <c r="C41" s="26"/>
      <c r="D41" s="26"/>
      <c r="E41" s="26"/>
      <c r="F41" s="26"/>
      <c r="G41" s="26"/>
      <c r="H41" s="27"/>
      <c r="I41" s="27"/>
      <c r="J41" s="27"/>
      <c r="Q41" s="35"/>
      <c r="R41" s="35">
        <f t="shared" si="0"/>
        <v>0</v>
      </c>
      <c r="S41" s="35">
        <f t="shared" si="1"/>
        <v>0</v>
      </c>
    </row>
    <row r="42" spans="1:19" ht="24.95" customHeight="1" x14ac:dyDescent="0.4">
      <c r="A42" s="40" t="s">
        <v>39</v>
      </c>
      <c r="Q42" s="35"/>
      <c r="R42" s="35">
        <f t="shared" si="0"/>
        <v>0</v>
      </c>
      <c r="S42" s="35">
        <f t="shared" si="1"/>
        <v>0</v>
      </c>
    </row>
    <row r="43" spans="1:19" ht="24.95" customHeight="1" x14ac:dyDescent="0.4">
      <c r="A43" s="53" t="s">
        <v>90</v>
      </c>
      <c r="Q43" s="35"/>
      <c r="R43" s="35">
        <f t="shared" si="0"/>
        <v>0</v>
      </c>
      <c r="S43" s="35">
        <f t="shared" si="1"/>
        <v>0</v>
      </c>
    </row>
    <row r="44" spans="1:19" ht="42.95" customHeight="1" x14ac:dyDescent="0.4">
      <c r="A44" s="160" t="s">
        <v>127</v>
      </c>
      <c r="B44" s="28" t="s">
        <v>49</v>
      </c>
      <c r="C44" s="28" t="s">
        <v>51</v>
      </c>
      <c r="D44" s="28" t="s">
        <v>32</v>
      </c>
      <c r="E44" s="41" t="s">
        <v>162</v>
      </c>
      <c r="F44" s="41" t="s">
        <v>163</v>
      </c>
      <c r="G44" s="28" t="s">
        <v>33</v>
      </c>
      <c r="H44" s="41" t="s">
        <v>50</v>
      </c>
      <c r="I44" s="41" t="s">
        <v>35</v>
      </c>
      <c r="J44" s="41" t="s">
        <v>113</v>
      </c>
      <c r="Q44" s="35"/>
      <c r="R44" s="35">
        <f t="shared" si="0"/>
        <v>0</v>
      </c>
      <c r="S44" s="35">
        <f t="shared" si="1"/>
        <v>0</v>
      </c>
    </row>
    <row r="45" spans="1:19" ht="24.95" customHeight="1" x14ac:dyDescent="0.4">
      <c r="A45" s="160"/>
      <c r="B45" s="49"/>
      <c r="C45" s="59"/>
      <c r="D45" s="49"/>
      <c r="E45" s="49"/>
      <c r="F45" s="49"/>
      <c r="G45" s="49"/>
      <c r="H45" s="50"/>
      <c r="I45" s="42">
        <f>IF(AND(B45&lt;&gt;"",C45&lt;&gt;"",D45&lt;&gt;"",E45&lt;&gt;"",F45&lt;&gt;"",G45&lt;&gt;"",H45&lt;&gt;""),VLOOKUP(G45,通所リハビリテーション費!$A$27:$B$31,2,0),0)</f>
        <v>0</v>
      </c>
      <c r="J45" s="42">
        <f>(I45*H45)*0.1*10</f>
        <v>0</v>
      </c>
      <c r="Q45" s="35"/>
      <c r="R45" s="35">
        <f t="shared" si="0"/>
        <v>0</v>
      </c>
      <c r="S45" s="35">
        <f t="shared" si="1"/>
        <v>0</v>
      </c>
    </row>
    <row r="46" spans="1:19" ht="24.95" customHeight="1" x14ac:dyDescent="0.4">
      <c r="A46" s="160"/>
      <c r="B46" s="49"/>
      <c r="C46" s="59"/>
      <c r="D46" s="49"/>
      <c r="E46" s="49"/>
      <c r="F46" s="49"/>
      <c r="G46" s="49"/>
      <c r="H46" s="50"/>
      <c r="I46" s="42">
        <f>IF(AND(B46&lt;&gt;"",C46&lt;&gt;"",D46&lt;&gt;"",E46&lt;&gt;"",F46&lt;&gt;"",G46&lt;&gt;"",H46&lt;&gt;""),VLOOKUP(G46,通所リハビリテーション費!$A$27:$B$31,2,0),0)</f>
        <v>0</v>
      </c>
      <c r="J46" s="42">
        <f t="shared" ref="J46:J49" si="7">(I46*H46)*0.1*10</f>
        <v>0</v>
      </c>
      <c r="R46" s="33">
        <f>SUM(R3:R45)</f>
        <v>0</v>
      </c>
      <c r="S46" s="33">
        <f>SUM(S3:S45)</f>
        <v>0</v>
      </c>
    </row>
    <row r="47" spans="1:19" ht="24.95" customHeight="1" x14ac:dyDescent="0.4">
      <c r="A47" s="160"/>
      <c r="B47" s="49"/>
      <c r="C47" s="59"/>
      <c r="D47" s="49"/>
      <c r="E47" s="49"/>
      <c r="F47" s="49"/>
      <c r="G47" s="49"/>
      <c r="H47" s="50"/>
      <c r="I47" s="42">
        <f>IF(AND(B47&lt;&gt;"",C47&lt;&gt;"",D47&lt;&gt;"",E47&lt;&gt;"",F47&lt;&gt;"",G47&lt;&gt;"",H47&lt;&gt;""),VLOOKUP(G47,通所リハビリテーション費!$A$27:$B$31,2,0),0)</f>
        <v>0</v>
      </c>
      <c r="J47" s="42">
        <f t="shared" si="7"/>
        <v>0</v>
      </c>
    </row>
    <row r="48" spans="1:19" ht="24.95" customHeight="1" x14ac:dyDescent="0.4">
      <c r="A48" s="160"/>
      <c r="B48" s="49"/>
      <c r="C48" s="59"/>
      <c r="D48" s="49"/>
      <c r="E48" s="49"/>
      <c r="F48" s="49"/>
      <c r="G48" s="49"/>
      <c r="H48" s="50"/>
      <c r="I48" s="42">
        <f>IF(AND(B48&lt;&gt;"",C48&lt;&gt;"",D48&lt;&gt;"",E48&lt;&gt;"",F48&lt;&gt;"",G48&lt;&gt;"",H48&lt;&gt;""),VLOOKUP(G48,通所リハビリテーション費!$A$27:$B$31,2,0),0)</f>
        <v>0</v>
      </c>
      <c r="J48" s="42">
        <f t="shared" si="7"/>
        <v>0</v>
      </c>
    </row>
    <row r="49" spans="1:10" ht="24.95" customHeight="1" x14ac:dyDescent="0.4">
      <c r="A49" s="160"/>
      <c r="B49" s="49"/>
      <c r="C49" s="59"/>
      <c r="D49" s="49"/>
      <c r="E49" s="49"/>
      <c r="F49" s="49"/>
      <c r="G49" s="49"/>
      <c r="H49" s="50"/>
      <c r="I49" s="42">
        <f>IF(AND(B49&lt;&gt;"",C49&lt;&gt;"",D49&lt;&gt;"",E49&lt;&gt;"",F49&lt;&gt;"",G49&lt;&gt;"",H49&lt;&gt;""),VLOOKUP(G49,通所リハビリテーション費!$A$27:$B$31,2,0),0)</f>
        <v>0</v>
      </c>
      <c r="J49" s="42">
        <f t="shared" si="7"/>
        <v>0</v>
      </c>
    </row>
    <row r="50" spans="1:10" ht="24.95" customHeight="1" x14ac:dyDescent="0.4">
      <c r="A50" s="160"/>
      <c r="B50" s="49"/>
      <c r="C50" s="49"/>
      <c r="D50" s="49"/>
      <c r="E50" s="49"/>
      <c r="F50" s="49"/>
      <c r="G50" s="49"/>
      <c r="H50" s="50"/>
      <c r="I50" s="42">
        <f>IF(AND(B50&lt;&gt;"",C50&lt;&gt;"",D50&lt;&gt;"",E50&lt;&gt;"",F50&lt;&gt;"",G50&lt;&gt;"",H50&lt;&gt;""),VLOOKUP(G50,通所リハビリテーション費!$A$27:$B$31,2,0),0)</f>
        <v>0</v>
      </c>
      <c r="J50" s="42">
        <f>(I50*H50)*0.1*10</f>
        <v>0</v>
      </c>
    </row>
    <row r="51" spans="1:10" ht="24.95" customHeight="1" x14ac:dyDescent="0.4">
      <c r="A51" s="160"/>
      <c r="B51" s="49"/>
      <c r="C51" s="49"/>
      <c r="D51" s="49"/>
      <c r="E51" s="49"/>
      <c r="F51" s="49"/>
      <c r="G51" s="49"/>
      <c r="H51" s="50"/>
      <c r="I51" s="42">
        <f>IF(AND(B51&lt;&gt;"",C51&lt;&gt;"",D51&lt;&gt;"",E51&lt;&gt;"",F51&lt;&gt;"",G51&lt;&gt;"",H51&lt;&gt;""),VLOOKUP(G51,通所リハビリテーション費!$A$27:$B$31,2,0),0)</f>
        <v>0</v>
      </c>
      <c r="J51" s="42">
        <f t="shared" ref="J51:J54" si="8">(I51*H51)*0.1*10</f>
        <v>0</v>
      </c>
    </row>
    <row r="52" spans="1:10" ht="24.95" customHeight="1" x14ac:dyDescent="0.4">
      <c r="A52" s="160"/>
      <c r="B52" s="49"/>
      <c r="C52" s="49"/>
      <c r="D52" s="49"/>
      <c r="E52" s="49"/>
      <c r="F52" s="49"/>
      <c r="G52" s="49"/>
      <c r="H52" s="50"/>
      <c r="I52" s="42">
        <f>IF(AND(B52&lt;&gt;"",C52&lt;&gt;"",D52&lt;&gt;"",E52&lt;&gt;"",F52&lt;&gt;"",G52&lt;&gt;"",H52&lt;&gt;""),VLOOKUP(G52,通所リハビリテーション費!$A$27:$B$31,2,0),0)</f>
        <v>0</v>
      </c>
      <c r="J52" s="42">
        <f t="shared" si="8"/>
        <v>0</v>
      </c>
    </row>
    <row r="53" spans="1:10" ht="24.95" customHeight="1" x14ac:dyDescent="0.4">
      <c r="A53" s="160"/>
      <c r="B53" s="49"/>
      <c r="C53" s="49"/>
      <c r="D53" s="49"/>
      <c r="E53" s="49"/>
      <c r="F53" s="49"/>
      <c r="G53" s="49"/>
      <c r="H53" s="50"/>
      <c r="I53" s="42">
        <f>IF(AND(B53&lt;&gt;"",C53&lt;&gt;"",D53&lt;&gt;"",E53&lt;&gt;"",F53&lt;&gt;"",G53&lt;&gt;"",H53&lt;&gt;""),VLOOKUP(G53,通所リハビリテーション費!$A$27:$B$31,2,0),0)</f>
        <v>0</v>
      </c>
      <c r="J53" s="42">
        <f t="shared" si="8"/>
        <v>0</v>
      </c>
    </row>
    <row r="54" spans="1:10" ht="24.95" customHeight="1" x14ac:dyDescent="0.4">
      <c r="A54" s="160"/>
      <c r="B54" s="49"/>
      <c r="C54" s="49"/>
      <c r="D54" s="49"/>
      <c r="E54" s="49"/>
      <c r="F54" s="49"/>
      <c r="G54" s="49"/>
      <c r="H54" s="50"/>
      <c r="I54" s="42">
        <f>IF(AND(B54&lt;&gt;"",C54&lt;&gt;"",D54&lt;&gt;"",E54&lt;&gt;"",F54&lt;&gt;"",G54&lt;&gt;"",H54&lt;&gt;""),VLOOKUP(G54,通所リハビリテーション費!$A$27:$B$31,2,0),0)</f>
        <v>0</v>
      </c>
      <c r="J54" s="42">
        <f t="shared" si="8"/>
        <v>0</v>
      </c>
    </row>
    <row r="55" spans="1:10" ht="24.95" customHeight="1" x14ac:dyDescent="0.4">
      <c r="A55" s="110" t="s">
        <v>38</v>
      </c>
      <c r="B55" s="111"/>
      <c r="C55" s="111"/>
      <c r="D55" s="111"/>
      <c r="E55" s="111"/>
      <c r="F55" s="111"/>
      <c r="G55" s="112"/>
      <c r="H55" s="43">
        <f>SUMIF(H45:H54,"&lt;&gt;#N/A")</f>
        <v>0</v>
      </c>
      <c r="I55" s="43">
        <f t="shared" ref="I55:J55" si="9">SUMIF(I45:I54,"&lt;&gt;#N/A")</f>
        <v>0</v>
      </c>
      <c r="J55" s="43">
        <f t="shared" si="9"/>
        <v>0</v>
      </c>
    </row>
    <row r="56" spans="1:10" ht="24.95" customHeight="1" x14ac:dyDescent="0.4">
      <c r="A56" s="54"/>
      <c r="B56" s="54"/>
      <c r="C56" s="54"/>
      <c r="D56" s="54"/>
      <c r="E56" s="54"/>
      <c r="F56" s="54"/>
      <c r="G56" s="55"/>
      <c r="H56" s="55"/>
      <c r="I56" s="55"/>
    </row>
    <row r="57" spans="1:10" ht="24.95" customHeight="1" x14ac:dyDescent="0.4">
      <c r="A57" s="56" t="s">
        <v>91</v>
      </c>
      <c r="B57" s="54"/>
      <c r="C57" s="54"/>
      <c r="D57" s="54"/>
      <c r="E57" s="54"/>
      <c r="F57" s="54"/>
      <c r="G57" s="55"/>
      <c r="H57" s="55"/>
      <c r="I57" s="55"/>
    </row>
    <row r="58" spans="1:10" ht="42.95" customHeight="1" x14ac:dyDescent="0.4">
      <c r="A58" s="160" t="s">
        <v>127</v>
      </c>
      <c r="B58" s="28" t="s">
        <v>49</v>
      </c>
      <c r="C58" s="28" t="s">
        <v>51</v>
      </c>
      <c r="D58" s="28" t="s">
        <v>32</v>
      </c>
      <c r="E58" s="41" t="s">
        <v>162</v>
      </c>
      <c r="F58" s="41" t="s">
        <v>163</v>
      </c>
      <c r="G58" s="28" t="s">
        <v>33</v>
      </c>
      <c r="H58" s="41" t="s">
        <v>133</v>
      </c>
      <c r="I58" s="41" t="s">
        <v>35</v>
      </c>
      <c r="J58" s="41" t="s">
        <v>113</v>
      </c>
    </row>
    <row r="59" spans="1:10" ht="24.95" customHeight="1" x14ac:dyDescent="0.4">
      <c r="A59" s="160"/>
      <c r="B59" s="49"/>
      <c r="C59" s="59"/>
      <c r="D59" s="49"/>
      <c r="E59" s="49"/>
      <c r="F59" s="49"/>
      <c r="G59" s="49"/>
      <c r="H59" s="50"/>
      <c r="I59" s="42">
        <f>IF(AND(B59&lt;&gt;"",C59&lt;&gt;"",D59&lt;&gt;"",E59&lt;&gt;"",F59&lt;&gt;"",G59&lt;&gt;"",H59&lt;&gt;""),VLOOKUP(G59,通所リハビリテーション費!$A$27:$B$31,2,0),0)</f>
        <v>0</v>
      </c>
      <c r="J59" s="42">
        <f>((I59*H59)*0.1*10)/2</f>
        <v>0</v>
      </c>
    </row>
    <row r="60" spans="1:10" ht="24.95" customHeight="1" x14ac:dyDescent="0.4">
      <c r="A60" s="160"/>
      <c r="B60" s="49"/>
      <c r="C60" s="59"/>
      <c r="D60" s="49"/>
      <c r="E60" s="49"/>
      <c r="F60" s="49"/>
      <c r="G60" s="49"/>
      <c r="H60" s="50"/>
      <c r="I60" s="42">
        <f>IF(AND(B60&lt;&gt;"",C60&lt;&gt;"",D60&lt;&gt;"",E60&lt;&gt;"",F60&lt;&gt;"",G60&lt;&gt;"",H60&lt;&gt;""),VLOOKUP(G60,通所リハビリテーション費!$A$27:$B$31,2,0),0)</f>
        <v>0</v>
      </c>
      <c r="J60" s="42">
        <f t="shared" ref="J60:J63" si="10">((I60*H60)*0.1*10)/2</f>
        <v>0</v>
      </c>
    </row>
    <row r="61" spans="1:10" ht="24.95" customHeight="1" x14ac:dyDescent="0.4">
      <c r="A61" s="160"/>
      <c r="B61" s="49"/>
      <c r="C61" s="59"/>
      <c r="D61" s="49"/>
      <c r="E61" s="49"/>
      <c r="F61" s="49"/>
      <c r="G61" s="49"/>
      <c r="H61" s="50"/>
      <c r="I61" s="42">
        <f>IF(AND(B61&lt;&gt;"",C61&lt;&gt;"",D61&lt;&gt;"",E61&lt;&gt;"",F61&lt;&gt;"",G61&lt;&gt;"",H61&lt;&gt;""),VLOOKUP(G61,通所リハビリテーション費!$A$27:$B$31,2,0),0)</f>
        <v>0</v>
      </c>
      <c r="J61" s="42">
        <f t="shared" si="10"/>
        <v>0</v>
      </c>
    </row>
    <row r="62" spans="1:10" ht="24.95" customHeight="1" x14ac:dyDescent="0.4">
      <c r="A62" s="160"/>
      <c r="B62" s="49"/>
      <c r="C62" s="59"/>
      <c r="D62" s="49"/>
      <c r="E62" s="49"/>
      <c r="F62" s="49"/>
      <c r="G62" s="49"/>
      <c r="H62" s="50"/>
      <c r="I62" s="42">
        <f>IF(AND(B62&lt;&gt;"",C62&lt;&gt;"",D62&lt;&gt;"",E62&lt;&gt;"",F62&lt;&gt;"",G62&lt;&gt;"",H62&lt;&gt;""),VLOOKUP(G62,通所リハビリテーション費!$A$27:$B$31,2,0),0)</f>
        <v>0</v>
      </c>
      <c r="J62" s="42">
        <f t="shared" si="10"/>
        <v>0</v>
      </c>
    </row>
    <row r="63" spans="1:10" ht="24.95" customHeight="1" x14ac:dyDescent="0.4">
      <c r="A63" s="160"/>
      <c r="B63" s="49"/>
      <c r="C63" s="59"/>
      <c r="D63" s="49"/>
      <c r="E63" s="49"/>
      <c r="F63" s="49"/>
      <c r="G63" s="49"/>
      <c r="H63" s="50"/>
      <c r="I63" s="42">
        <f>IF(AND(B63&lt;&gt;"",C63&lt;&gt;"",D63&lt;&gt;"",E63&lt;&gt;"",F63&lt;&gt;"",G63&lt;&gt;"",H63&lt;&gt;""),VLOOKUP(G63,通所リハビリテーション費!$A$27:$B$31,2,0),0)</f>
        <v>0</v>
      </c>
      <c r="J63" s="42">
        <f t="shared" si="10"/>
        <v>0</v>
      </c>
    </row>
    <row r="64" spans="1:10" ht="24.95" customHeight="1" x14ac:dyDescent="0.4">
      <c r="A64" s="110" t="s">
        <v>38</v>
      </c>
      <c r="B64" s="111"/>
      <c r="C64" s="111"/>
      <c r="D64" s="111"/>
      <c r="E64" s="111"/>
      <c r="F64" s="111"/>
      <c r="G64" s="112"/>
      <c r="H64" s="43">
        <f>SUMIF(H59:H63,"&lt;&gt;#N/A")</f>
        <v>0</v>
      </c>
      <c r="I64" s="43">
        <f t="shared" ref="I64:J64" si="11">SUMIF(I59:I63,"&lt;&gt;#N/A")</f>
        <v>0</v>
      </c>
      <c r="J64" s="43">
        <f t="shared" si="11"/>
        <v>0</v>
      </c>
    </row>
    <row r="65" spans="1:10" ht="24.95" customHeight="1" x14ac:dyDescent="0.4">
      <c r="A65" s="26"/>
      <c r="B65" s="26"/>
      <c r="C65" s="26"/>
      <c r="D65" s="26"/>
      <c r="E65" s="26"/>
      <c r="F65" s="26"/>
      <c r="G65" s="26"/>
      <c r="H65" s="27"/>
      <c r="I65" s="27"/>
      <c r="J65" s="27"/>
    </row>
    <row r="66" spans="1:10" ht="24.95" customHeight="1" x14ac:dyDescent="0.4">
      <c r="A66" s="40" t="s">
        <v>40</v>
      </c>
    </row>
    <row r="67" spans="1:10" ht="24.95" customHeight="1" x14ac:dyDescent="0.4">
      <c r="A67" s="53" t="s">
        <v>90</v>
      </c>
    </row>
    <row r="68" spans="1:10" ht="42.95" customHeight="1" x14ac:dyDescent="0.4">
      <c r="A68" s="160" t="s">
        <v>128</v>
      </c>
      <c r="B68" s="28" t="s">
        <v>49</v>
      </c>
      <c r="C68" s="28" t="s">
        <v>51</v>
      </c>
      <c r="D68" s="28" t="s">
        <v>32</v>
      </c>
      <c r="E68" s="41" t="s">
        <v>162</v>
      </c>
      <c r="F68" s="41" t="s">
        <v>163</v>
      </c>
      <c r="G68" s="28" t="s">
        <v>33</v>
      </c>
      <c r="H68" s="41" t="s">
        <v>50</v>
      </c>
      <c r="I68" s="41" t="s">
        <v>35</v>
      </c>
      <c r="J68" s="41" t="s">
        <v>113</v>
      </c>
    </row>
    <row r="69" spans="1:10" ht="24.95" customHeight="1" x14ac:dyDescent="0.4">
      <c r="A69" s="160"/>
      <c r="B69" s="49"/>
      <c r="C69" s="59"/>
      <c r="D69" s="49"/>
      <c r="E69" s="49"/>
      <c r="F69" s="49"/>
      <c r="G69" s="49"/>
      <c r="H69" s="50"/>
      <c r="I69" s="42">
        <f>IF(AND(B69&lt;&gt;"",C69&lt;&gt;"",D69&lt;&gt;"",E69&lt;&gt;"",F69&lt;&gt;"",G69&lt;&gt;"",H69&lt;&gt;""),VLOOKUP(G69,通所リハビリテーション費!$A$34:$B$38,2,0),0)</f>
        <v>0</v>
      </c>
      <c r="J69" s="42">
        <f>(I69*H69)*0.1*10</f>
        <v>0</v>
      </c>
    </row>
    <row r="70" spans="1:10" ht="24.95" customHeight="1" x14ac:dyDescent="0.4">
      <c r="A70" s="160"/>
      <c r="B70" s="49"/>
      <c r="C70" s="59"/>
      <c r="D70" s="49"/>
      <c r="E70" s="49"/>
      <c r="F70" s="49"/>
      <c r="G70" s="49"/>
      <c r="H70" s="50"/>
      <c r="I70" s="42">
        <f>IF(AND(B70&lt;&gt;"",C70&lt;&gt;"",D70&lt;&gt;"",E70&lt;&gt;"",F70&lt;&gt;"",G70&lt;&gt;"",H70&lt;&gt;""),VLOOKUP(G70,通所リハビリテーション費!$A$34:$B$38,2,0),0)</f>
        <v>0</v>
      </c>
      <c r="J70" s="42">
        <f t="shared" ref="J70:J73" si="12">(I70*H70)*0.1*10</f>
        <v>0</v>
      </c>
    </row>
    <row r="71" spans="1:10" ht="24.95" customHeight="1" x14ac:dyDescent="0.4">
      <c r="A71" s="160"/>
      <c r="B71" s="49"/>
      <c r="C71" s="59"/>
      <c r="D71" s="49"/>
      <c r="E71" s="49"/>
      <c r="F71" s="49"/>
      <c r="G71" s="49"/>
      <c r="H71" s="50"/>
      <c r="I71" s="42">
        <f>IF(AND(B71&lt;&gt;"",C71&lt;&gt;"",D71&lt;&gt;"",E71&lt;&gt;"",F71&lt;&gt;"",G71&lt;&gt;"",H71&lt;&gt;""),VLOOKUP(G71,通所リハビリテーション費!$A$34:$B$38,2,0),0)</f>
        <v>0</v>
      </c>
      <c r="J71" s="42">
        <f t="shared" si="12"/>
        <v>0</v>
      </c>
    </row>
    <row r="72" spans="1:10" ht="24.95" customHeight="1" x14ac:dyDescent="0.4">
      <c r="A72" s="160"/>
      <c r="B72" s="49"/>
      <c r="C72" s="59"/>
      <c r="D72" s="49"/>
      <c r="E72" s="49"/>
      <c r="F72" s="49"/>
      <c r="G72" s="49"/>
      <c r="H72" s="50"/>
      <c r="I72" s="42">
        <f>IF(AND(B72&lt;&gt;"",C72&lt;&gt;"",D72&lt;&gt;"",E72&lt;&gt;"",F72&lt;&gt;"",G72&lt;&gt;"",H72&lt;&gt;""),VLOOKUP(G72,通所リハビリテーション費!$A$34:$B$38,2,0),0)</f>
        <v>0</v>
      </c>
      <c r="J72" s="42">
        <f t="shared" si="12"/>
        <v>0</v>
      </c>
    </row>
    <row r="73" spans="1:10" ht="24.95" customHeight="1" x14ac:dyDescent="0.4">
      <c r="A73" s="160"/>
      <c r="B73" s="49"/>
      <c r="C73" s="59"/>
      <c r="D73" s="49"/>
      <c r="E73" s="49"/>
      <c r="F73" s="49"/>
      <c r="G73" s="49"/>
      <c r="H73" s="50"/>
      <c r="I73" s="42">
        <f>IF(AND(B73&lt;&gt;"",C73&lt;&gt;"",D73&lt;&gt;"",E73&lt;&gt;"",F73&lt;&gt;"",G73&lt;&gt;"",H73&lt;&gt;""),VLOOKUP(G73,通所リハビリテーション費!$A$34:$B$38,2,0),0)</f>
        <v>0</v>
      </c>
      <c r="J73" s="42">
        <f t="shared" si="12"/>
        <v>0</v>
      </c>
    </row>
    <row r="74" spans="1:10" ht="24.95" customHeight="1" x14ac:dyDescent="0.4">
      <c r="A74" s="160"/>
      <c r="B74" s="49"/>
      <c r="C74" s="49"/>
      <c r="D74" s="49"/>
      <c r="E74" s="49"/>
      <c r="F74" s="49"/>
      <c r="G74" s="49"/>
      <c r="H74" s="50"/>
      <c r="I74" s="42">
        <f>IF(AND(B74&lt;&gt;"",C74&lt;&gt;"",D74&lt;&gt;"",E74&lt;&gt;"",F74&lt;&gt;"",G74&lt;&gt;"",H74&lt;&gt;""),VLOOKUP(G74,通所リハビリテーション費!$A$34:$B$38,2,0),0)</f>
        <v>0</v>
      </c>
      <c r="J74" s="42">
        <f>(I74*H74)*0.1*10</f>
        <v>0</v>
      </c>
    </row>
    <row r="75" spans="1:10" ht="24.95" customHeight="1" x14ac:dyDescent="0.4">
      <c r="A75" s="160"/>
      <c r="B75" s="49"/>
      <c r="C75" s="49"/>
      <c r="D75" s="49"/>
      <c r="E75" s="49"/>
      <c r="F75" s="49"/>
      <c r="G75" s="49"/>
      <c r="H75" s="50"/>
      <c r="I75" s="42">
        <f>IF(AND(B75&lt;&gt;"",C75&lt;&gt;"",D75&lt;&gt;"",E75&lt;&gt;"",F75&lt;&gt;"",G75&lt;&gt;"",H75&lt;&gt;""),VLOOKUP(G75,通所リハビリテーション費!$A$34:$B$38,2,0),0)</f>
        <v>0</v>
      </c>
      <c r="J75" s="42">
        <f t="shared" ref="J75:J78" si="13">(I75*H75)*0.1*10</f>
        <v>0</v>
      </c>
    </row>
    <row r="76" spans="1:10" ht="24.95" customHeight="1" x14ac:dyDescent="0.4">
      <c r="A76" s="160"/>
      <c r="B76" s="49"/>
      <c r="C76" s="49"/>
      <c r="D76" s="49"/>
      <c r="E76" s="49"/>
      <c r="F76" s="49"/>
      <c r="G76" s="49"/>
      <c r="H76" s="50"/>
      <c r="I76" s="42">
        <f>IF(AND(B76&lt;&gt;"",C76&lt;&gt;"",D76&lt;&gt;"",E76&lt;&gt;"",F76&lt;&gt;"",G76&lt;&gt;"",H76&lt;&gt;""),VLOOKUP(G76,通所リハビリテーション費!$A$34:$B$38,2,0),0)</f>
        <v>0</v>
      </c>
      <c r="J76" s="42">
        <f t="shared" si="13"/>
        <v>0</v>
      </c>
    </row>
    <row r="77" spans="1:10" ht="24.95" customHeight="1" x14ac:dyDescent="0.4">
      <c r="A77" s="160"/>
      <c r="B77" s="49"/>
      <c r="C77" s="49"/>
      <c r="D77" s="49"/>
      <c r="E77" s="49"/>
      <c r="F77" s="49"/>
      <c r="G77" s="49"/>
      <c r="H77" s="50"/>
      <c r="I77" s="42">
        <f>IF(AND(B77&lt;&gt;"",C77&lt;&gt;"",D77&lt;&gt;"",E77&lt;&gt;"",F77&lt;&gt;"",G77&lt;&gt;"",H77&lt;&gt;""),VLOOKUP(G77,通所リハビリテーション費!$A$34:$B$38,2,0),0)</f>
        <v>0</v>
      </c>
      <c r="J77" s="42">
        <f t="shared" si="13"/>
        <v>0</v>
      </c>
    </row>
    <row r="78" spans="1:10" ht="24.95" customHeight="1" x14ac:dyDescent="0.4">
      <c r="A78" s="160"/>
      <c r="B78" s="49"/>
      <c r="C78" s="49"/>
      <c r="D78" s="49"/>
      <c r="E78" s="49"/>
      <c r="F78" s="49"/>
      <c r="G78" s="49"/>
      <c r="H78" s="50"/>
      <c r="I78" s="42">
        <f>IF(AND(B78&lt;&gt;"",C78&lt;&gt;"",D78&lt;&gt;"",E78&lt;&gt;"",F78&lt;&gt;"",G78&lt;&gt;"",H78&lt;&gt;""),VLOOKUP(G78,通所リハビリテーション費!$A$34:$B$38,2,0),0)</f>
        <v>0</v>
      </c>
      <c r="J78" s="42">
        <f t="shared" si="13"/>
        <v>0</v>
      </c>
    </row>
    <row r="79" spans="1:10" ht="24.95" customHeight="1" x14ac:dyDescent="0.4">
      <c r="A79" s="110" t="s">
        <v>38</v>
      </c>
      <c r="B79" s="111"/>
      <c r="C79" s="111"/>
      <c r="D79" s="111"/>
      <c r="E79" s="111"/>
      <c r="F79" s="111"/>
      <c r="G79" s="112"/>
      <c r="H79" s="43">
        <f>SUMIF(H69:H78,"&lt;&gt;#N/A")</f>
        <v>0</v>
      </c>
      <c r="I79" s="43">
        <f t="shared" ref="I79:J79" si="14">SUMIF(I69:I78,"&lt;&gt;#N/A")</f>
        <v>0</v>
      </c>
      <c r="J79" s="43">
        <f t="shared" si="14"/>
        <v>0</v>
      </c>
    </row>
    <row r="80" spans="1:10" ht="24.95" customHeight="1" x14ac:dyDescent="0.4">
      <c r="A80" s="54"/>
      <c r="B80" s="54"/>
      <c r="C80" s="54"/>
      <c r="D80" s="54"/>
      <c r="E80" s="54"/>
      <c r="F80" s="54"/>
      <c r="G80" s="55"/>
      <c r="H80" s="55"/>
      <c r="I80" s="55"/>
    </row>
    <row r="81" spans="1:10" ht="24.95" customHeight="1" x14ac:dyDescent="0.4">
      <c r="A81" s="56" t="s">
        <v>91</v>
      </c>
      <c r="B81" s="54"/>
      <c r="C81" s="54"/>
      <c r="D81" s="54"/>
      <c r="E81" s="54"/>
      <c r="F81" s="54"/>
      <c r="G81" s="55"/>
      <c r="H81" s="55"/>
      <c r="I81" s="55"/>
    </row>
    <row r="82" spans="1:10" ht="42.95" customHeight="1" x14ac:dyDescent="0.4">
      <c r="A82" s="160" t="s">
        <v>128</v>
      </c>
      <c r="B82" s="28" t="s">
        <v>49</v>
      </c>
      <c r="C82" s="28" t="s">
        <v>51</v>
      </c>
      <c r="D82" s="28" t="s">
        <v>32</v>
      </c>
      <c r="E82" s="41" t="s">
        <v>162</v>
      </c>
      <c r="F82" s="41" t="s">
        <v>163</v>
      </c>
      <c r="G82" s="28" t="s">
        <v>33</v>
      </c>
      <c r="H82" s="41" t="s">
        <v>133</v>
      </c>
      <c r="I82" s="41" t="s">
        <v>35</v>
      </c>
      <c r="J82" s="41" t="s">
        <v>113</v>
      </c>
    </row>
    <row r="83" spans="1:10" ht="24.95" customHeight="1" x14ac:dyDescent="0.4">
      <c r="A83" s="160"/>
      <c r="B83" s="49"/>
      <c r="C83" s="59"/>
      <c r="D83" s="49"/>
      <c r="E83" s="49"/>
      <c r="F83" s="49"/>
      <c r="G83" s="49"/>
      <c r="H83" s="50"/>
      <c r="I83" s="42">
        <f>IF(AND(B83&lt;&gt;"",C83&lt;&gt;"",D83&lt;&gt;"",E83&lt;&gt;"",F83&lt;&gt;"",G83&lt;&gt;"",H83&lt;&gt;""),VLOOKUP(G83,通所リハビリテーション費!$A$34:$B$38,2,0),0)</f>
        <v>0</v>
      </c>
      <c r="J83" s="42">
        <f>((I83*H83)*0.1*10)/2</f>
        <v>0</v>
      </c>
    </row>
    <row r="84" spans="1:10" ht="24.95" customHeight="1" x14ac:dyDescent="0.4">
      <c r="A84" s="160"/>
      <c r="B84" s="49"/>
      <c r="C84" s="59"/>
      <c r="D84" s="49"/>
      <c r="E84" s="49"/>
      <c r="F84" s="49"/>
      <c r="G84" s="49"/>
      <c r="H84" s="50"/>
      <c r="I84" s="42">
        <f>IF(AND(B84&lt;&gt;"",C84&lt;&gt;"",D84&lt;&gt;"",E84&lt;&gt;"",F84&lt;&gt;"",G84&lt;&gt;"",H84&lt;&gt;""),VLOOKUP(G84,通所リハビリテーション費!$A$34:$B$38,2,0),0)</f>
        <v>0</v>
      </c>
      <c r="J84" s="42">
        <f t="shared" ref="J84:J87" si="15">((I84*H84)*0.1*10)/2</f>
        <v>0</v>
      </c>
    </row>
    <row r="85" spans="1:10" ht="24.95" customHeight="1" x14ac:dyDescent="0.4">
      <c r="A85" s="160"/>
      <c r="B85" s="49"/>
      <c r="C85" s="59"/>
      <c r="D85" s="49"/>
      <c r="E85" s="49"/>
      <c r="F85" s="49"/>
      <c r="G85" s="49"/>
      <c r="H85" s="50"/>
      <c r="I85" s="42">
        <f>IF(AND(B85&lt;&gt;"",C85&lt;&gt;"",D85&lt;&gt;"",E85&lt;&gt;"",F85&lt;&gt;"",G85&lt;&gt;"",H85&lt;&gt;""),VLOOKUP(G85,通所リハビリテーション費!$A$34:$B$38,2,0),0)</f>
        <v>0</v>
      </c>
      <c r="J85" s="42">
        <f t="shared" si="15"/>
        <v>0</v>
      </c>
    </row>
    <row r="86" spans="1:10" ht="24.95" customHeight="1" x14ac:dyDescent="0.4">
      <c r="A86" s="160"/>
      <c r="B86" s="49"/>
      <c r="C86" s="59"/>
      <c r="D86" s="49"/>
      <c r="E86" s="49"/>
      <c r="F86" s="49"/>
      <c r="G86" s="49"/>
      <c r="H86" s="50"/>
      <c r="I86" s="42">
        <f>IF(AND(B86&lt;&gt;"",C86&lt;&gt;"",D86&lt;&gt;"",E86&lt;&gt;"",F86&lt;&gt;"",G86&lt;&gt;"",H86&lt;&gt;""),VLOOKUP(G86,通所リハビリテーション費!$A$34:$B$38,2,0),0)</f>
        <v>0</v>
      </c>
      <c r="J86" s="42">
        <f t="shared" si="15"/>
        <v>0</v>
      </c>
    </row>
    <row r="87" spans="1:10" ht="24.95" customHeight="1" x14ac:dyDescent="0.4">
      <c r="A87" s="160"/>
      <c r="B87" s="49"/>
      <c r="C87" s="59"/>
      <c r="D87" s="49"/>
      <c r="E87" s="49"/>
      <c r="F87" s="49"/>
      <c r="G87" s="49"/>
      <c r="H87" s="50"/>
      <c r="I87" s="42">
        <f>IF(AND(B87&lt;&gt;"",C87&lt;&gt;"",D87&lt;&gt;"",E87&lt;&gt;"",F87&lt;&gt;"",G87&lt;&gt;"",H87&lt;&gt;""),VLOOKUP(G87,通所リハビリテーション費!$A$34:$B$38,2,0),0)</f>
        <v>0</v>
      </c>
      <c r="J87" s="42">
        <f t="shared" si="15"/>
        <v>0</v>
      </c>
    </row>
    <row r="88" spans="1:10" ht="24.95" customHeight="1" x14ac:dyDescent="0.4">
      <c r="A88" s="110" t="s">
        <v>38</v>
      </c>
      <c r="B88" s="111"/>
      <c r="C88" s="111"/>
      <c r="D88" s="111"/>
      <c r="E88" s="111"/>
      <c r="F88" s="111"/>
      <c r="G88" s="112"/>
      <c r="H88" s="43">
        <f>SUMIF(H83:H87,"&lt;&gt;#N/A")</f>
        <v>0</v>
      </c>
      <c r="I88" s="43">
        <f t="shared" ref="I88:J88" si="16">SUMIF(I83:I87,"&lt;&gt;#N/A")</f>
        <v>0</v>
      </c>
      <c r="J88" s="43">
        <f t="shared" si="16"/>
        <v>0</v>
      </c>
    </row>
    <row r="89" spans="1:10" ht="24.95" customHeight="1" x14ac:dyDescent="0.4">
      <c r="A89" s="26"/>
      <c r="B89" s="26"/>
      <c r="C89" s="26"/>
      <c r="D89" s="26"/>
      <c r="E89" s="26"/>
      <c r="F89" s="26"/>
      <c r="G89" s="26"/>
      <c r="H89" s="27"/>
      <c r="I89" s="27"/>
      <c r="J89" s="27"/>
    </row>
    <row r="90" spans="1:10" ht="24.95" customHeight="1" x14ac:dyDescent="0.4">
      <c r="A90" s="40" t="s">
        <v>41</v>
      </c>
      <c r="B90" s="44"/>
      <c r="C90" s="44"/>
      <c r="D90" s="44"/>
      <c r="E90" s="44"/>
      <c r="F90" s="44"/>
      <c r="G90" s="44"/>
      <c r="H90" s="44"/>
      <c r="I90" s="44"/>
      <c r="J90" s="44"/>
    </row>
    <row r="91" spans="1:10" ht="24.95" customHeight="1" x14ac:dyDescent="0.4">
      <c r="A91" s="53" t="s">
        <v>90</v>
      </c>
      <c r="B91" s="44"/>
      <c r="C91" s="44"/>
      <c r="D91" s="44"/>
      <c r="E91" s="44"/>
      <c r="F91" s="44"/>
      <c r="G91" s="44"/>
      <c r="H91" s="44"/>
      <c r="I91" s="44"/>
    </row>
    <row r="92" spans="1:10" ht="42.95" customHeight="1" x14ac:dyDescent="0.4">
      <c r="A92" s="160" t="s">
        <v>129</v>
      </c>
      <c r="B92" s="28" t="s">
        <v>49</v>
      </c>
      <c r="C92" s="28" t="s">
        <v>51</v>
      </c>
      <c r="D92" s="28" t="s">
        <v>32</v>
      </c>
      <c r="E92" s="41" t="s">
        <v>162</v>
      </c>
      <c r="F92" s="41" t="s">
        <v>163</v>
      </c>
      <c r="G92" s="28" t="s">
        <v>33</v>
      </c>
      <c r="H92" s="41" t="s">
        <v>50</v>
      </c>
      <c r="I92" s="41" t="s">
        <v>35</v>
      </c>
      <c r="J92" s="41" t="s">
        <v>113</v>
      </c>
    </row>
    <row r="93" spans="1:10" ht="24.95" customHeight="1" x14ac:dyDescent="0.4">
      <c r="A93" s="160"/>
      <c r="B93" s="49"/>
      <c r="C93" s="59"/>
      <c r="D93" s="49"/>
      <c r="E93" s="49"/>
      <c r="F93" s="49"/>
      <c r="G93" s="49"/>
      <c r="H93" s="50"/>
      <c r="I93" s="42">
        <f>IF(AND(B93&lt;&gt;"",C93&lt;&gt;"",D93&lt;&gt;"",E93&lt;&gt;"",F93&lt;&gt;"",G93&lt;&gt;"",H93&lt;&gt;""),VLOOKUP(G93,通所リハビリテーション費!$A$41:$B$45,2,0),0)</f>
        <v>0</v>
      </c>
      <c r="J93" s="42">
        <f>(I93*H93)*0.1*10</f>
        <v>0</v>
      </c>
    </row>
    <row r="94" spans="1:10" ht="24.95" customHeight="1" x14ac:dyDescent="0.4">
      <c r="A94" s="160"/>
      <c r="B94" s="49"/>
      <c r="C94" s="59"/>
      <c r="D94" s="49"/>
      <c r="E94" s="49"/>
      <c r="F94" s="49"/>
      <c r="G94" s="49"/>
      <c r="H94" s="50"/>
      <c r="I94" s="42">
        <f>IF(AND(B94&lt;&gt;"",C94&lt;&gt;"",D94&lt;&gt;"",E94&lt;&gt;"",F94&lt;&gt;"",G94&lt;&gt;"",H94&lt;&gt;""),VLOOKUP(G94,通所リハビリテーション費!$A$41:$B$45,2,0),0)</f>
        <v>0</v>
      </c>
      <c r="J94" s="42">
        <f t="shared" ref="J94:J97" si="17">(I94*H94)*0.1*10</f>
        <v>0</v>
      </c>
    </row>
    <row r="95" spans="1:10" ht="24.95" customHeight="1" x14ac:dyDescent="0.4">
      <c r="A95" s="160"/>
      <c r="B95" s="49"/>
      <c r="C95" s="59"/>
      <c r="D95" s="49"/>
      <c r="E95" s="49"/>
      <c r="F95" s="49"/>
      <c r="G95" s="49"/>
      <c r="H95" s="50"/>
      <c r="I95" s="42">
        <f>IF(AND(B95&lt;&gt;"",C95&lt;&gt;"",D95&lt;&gt;"",E95&lt;&gt;"",F95&lt;&gt;"",G95&lt;&gt;"",H95&lt;&gt;""),VLOOKUP(G95,通所リハビリテーション費!$A$41:$B$45,2,0),0)</f>
        <v>0</v>
      </c>
      <c r="J95" s="42">
        <f t="shared" si="17"/>
        <v>0</v>
      </c>
    </row>
    <row r="96" spans="1:10" ht="24.95" customHeight="1" x14ac:dyDescent="0.4">
      <c r="A96" s="160"/>
      <c r="B96" s="49"/>
      <c r="C96" s="59"/>
      <c r="D96" s="49"/>
      <c r="E96" s="49"/>
      <c r="F96" s="49"/>
      <c r="G96" s="49"/>
      <c r="H96" s="50"/>
      <c r="I96" s="42">
        <f>IF(AND(B96&lt;&gt;"",C96&lt;&gt;"",D96&lt;&gt;"",E96&lt;&gt;"",F96&lt;&gt;"",G96&lt;&gt;"",H96&lt;&gt;""),VLOOKUP(G96,通所リハビリテーション費!$A$41:$B$45,2,0),0)</f>
        <v>0</v>
      </c>
      <c r="J96" s="42">
        <f t="shared" si="17"/>
        <v>0</v>
      </c>
    </row>
    <row r="97" spans="1:10" ht="24.95" customHeight="1" x14ac:dyDescent="0.4">
      <c r="A97" s="160"/>
      <c r="B97" s="49"/>
      <c r="C97" s="59"/>
      <c r="D97" s="49"/>
      <c r="E97" s="49"/>
      <c r="F97" s="49"/>
      <c r="G97" s="49"/>
      <c r="H97" s="50"/>
      <c r="I97" s="42">
        <f>IF(AND(B97&lt;&gt;"",C97&lt;&gt;"",D97&lt;&gt;"",E97&lt;&gt;"",F97&lt;&gt;"",G97&lt;&gt;"",H97&lt;&gt;""),VLOOKUP(G97,通所リハビリテーション費!$A$41:$B$45,2,0),0)</f>
        <v>0</v>
      </c>
      <c r="J97" s="42">
        <f t="shared" si="17"/>
        <v>0</v>
      </c>
    </row>
    <row r="98" spans="1:10" ht="24.95" customHeight="1" x14ac:dyDescent="0.4">
      <c r="A98" s="160"/>
      <c r="B98" s="49"/>
      <c r="C98" s="49"/>
      <c r="D98" s="49"/>
      <c r="E98" s="49"/>
      <c r="F98" s="49"/>
      <c r="G98" s="49"/>
      <c r="H98" s="50"/>
      <c r="I98" s="42">
        <f>IF(AND(B98&lt;&gt;"",C98&lt;&gt;"",D98&lt;&gt;"",E98&lt;&gt;"",F98&lt;&gt;"",G98&lt;&gt;"",H98&lt;&gt;""),VLOOKUP(G98,通所リハビリテーション費!$A$41:$B$45,2,0),0)</f>
        <v>0</v>
      </c>
      <c r="J98" s="42">
        <f>(I98*H98)*0.1*10</f>
        <v>0</v>
      </c>
    </row>
    <row r="99" spans="1:10" ht="24.95" customHeight="1" x14ac:dyDescent="0.4">
      <c r="A99" s="160"/>
      <c r="B99" s="49"/>
      <c r="C99" s="49"/>
      <c r="D99" s="49"/>
      <c r="E99" s="49"/>
      <c r="F99" s="49"/>
      <c r="G99" s="49"/>
      <c r="H99" s="50"/>
      <c r="I99" s="42">
        <f>IF(AND(B99&lt;&gt;"",C99&lt;&gt;"",D99&lt;&gt;"",E99&lt;&gt;"",F99&lt;&gt;"",G99&lt;&gt;"",H99&lt;&gt;""),VLOOKUP(G99,通所リハビリテーション費!$A$41:$B$45,2,0),0)</f>
        <v>0</v>
      </c>
      <c r="J99" s="42">
        <f t="shared" ref="J99:J102" si="18">(I99*H99)*0.1*10</f>
        <v>0</v>
      </c>
    </row>
    <row r="100" spans="1:10" ht="24.95" customHeight="1" x14ac:dyDescent="0.4">
      <c r="A100" s="160"/>
      <c r="B100" s="49"/>
      <c r="C100" s="49"/>
      <c r="D100" s="49"/>
      <c r="E100" s="49"/>
      <c r="F100" s="49"/>
      <c r="G100" s="49"/>
      <c r="H100" s="50"/>
      <c r="I100" s="42">
        <f>IF(AND(B100&lt;&gt;"",C100&lt;&gt;"",D100&lt;&gt;"",E100&lt;&gt;"",F100&lt;&gt;"",G100&lt;&gt;"",H100&lt;&gt;""),VLOOKUP(G100,通所リハビリテーション費!$A$41:$B$45,2,0),0)</f>
        <v>0</v>
      </c>
      <c r="J100" s="42">
        <f t="shared" si="18"/>
        <v>0</v>
      </c>
    </row>
    <row r="101" spans="1:10" ht="24.95" customHeight="1" x14ac:dyDescent="0.4">
      <c r="A101" s="160"/>
      <c r="B101" s="49"/>
      <c r="C101" s="49"/>
      <c r="D101" s="49"/>
      <c r="E101" s="49"/>
      <c r="F101" s="49"/>
      <c r="G101" s="49"/>
      <c r="H101" s="50"/>
      <c r="I101" s="42">
        <f>IF(AND(B101&lt;&gt;"",C101&lt;&gt;"",D101&lt;&gt;"",E101&lt;&gt;"",F101&lt;&gt;"",G101&lt;&gt;"",H101&lt;&gt;""),VLOOKUP(G101,通所リハビリテーション費!$A$41:$B$45,2,0),0)</f>
        <v>0</v>
      </c>
      <c r="J101" s="42">
        <f t="shared" si="18"/>
        <v>0</v>
      </c>
    </row>
    <row r="102" spans="1:10" ht="24.95" customHeight="1" x14ac:dyDescent="0.4">
      <c r="A102" s="160"/>
      <c r="B102" s="49"/>
      <c r="C102" s="49"/>
      <c r="D102" s="49"/>
      <c r="E102" s="49"/>
      <c r="F102" s="49"/>
      <c r="G102" s="49"/>
      <c r="H102" s="50"/>
      <c r="I102" s="42">
        <f>IF(AND(B102&lt;&gt;"",C102&lt;&gt;"",D102&lt;&gt;"",E102&lt;&gt;"",F102&lt;&gt;"",G102&lt;&gt;"",H102&lt;&gt;""),VLOOKUP(G102,通所リハビリテーション費!$A$41:$B$45,2,0),0)</f>
        <v>0</v>
      </c>
      <c r="J102" s="42">
        <f t="shared" si="18"/>
        <v>0</v>
      </c>
    </row>
    <row r="103" spans="1:10" ht="24.95" customHeight="1" x14ac:dyDescent="0.4">
      <c r="A103" s="110" t="s">
        <v>38</v>
      </c>
      <c r="B103" s="111"/>
      <c r="C103" s="111"/>
      <c r="D103" s="111"/>
      <c r="E103" s="111"/>
      <c r="F103" s="111"/>
      <c r="G103" s="112"/>
      <c r="H103" s="43">
        <f>SUMIF(H93:H102,"&lt;&gt;#N/A")</f>
        <v>0</v>
      </c>
      <c r="I103" s="43">
        <f t="shared" ref="I103" si="19">SUMIF(I93:I102,"&lt;&gt;#N/A")</f>
        <v>0</v>
      </c>
      <c r="J103" s="43">
        <f>SUMIF(J93:J102,"&lt;&gt;#N/A")</f>
        <v>0</v>
      </c>
    </row>
    <row r="104" spans="1:10" ht="24.95" customHeight="1" x14ac:dyDescent="0.4">
      <c r="A104" s="54"/>
      <c r="B104" s="54"/>
      <c r="C104" s="54"/>
      <c r="D104" s="54"/>
      <c r="E104" s="54"/>
      <c r="F104" s="54"/>
      <c r="G104" s="55"/>
      <c r="H104" s="55"/>
      <c r="I104" s="55"/>
    </row>
    <row r="105" spans="1:10" ht="24.95" customHeight="1" x14ac:dyDescent="0.4">
      <c r="A105" s="56" t="s">
        <v>91</v>
      </c>
      <c r="B105" s="54"/>
      <c r="C105" s="54"/>
      <c r="D105" s="54"/>
      <c r="E105" s="54"/>
      <c r="F105" s="54"/>
      <c r="G105" s="55"/>
      <c r="H105" s="55"/>
      <c r="I105" s="55"/>
    </row>
    <row r="106" spans="1:10" ht="42.95" customHeight="1" x14ac:dyDescent="0.4">
      <c r="A106" s="160" t="s">
        <v>129</v>
      </c>
      <c r="B106" s="28" t="s">
        <v>49</v>
      </c>
      <c r="C106" s="28" t="s">
        <v>51</v>
      </c>
      <c r="D106" s="28" t="s">
        <v>32</v>
      </c>
      <c r="E106" s="41" t="s">
        <v>162</v>
      </c>
      <c r="F106" s="41" t="s">
        <v>163</v>
      </c>
      <c r="G106" s="28" t="s">
        <v>33</v>
      </c>
      <c r="H106" s="41" t="s">
        <v>133</v>
      </c>
      <c r="I106" s="41" t="s">
        <v>35</v>
      </c>
      <c r="J106" s="41" t="s">
        <v>113</v>
      </c>
    </row>
    <row r="107" spans="1:10" ht="24.95" customHeight="1" x14ac:dyDescent="0.4">
      <c r="A107" s="160"/>
      <c r="B107" s="49"/>
      <c r="C107" s="59"/>
      <c r="D107" s="49"/>
      <c r="E107" s="49"/>
      <c r="F107" s="49"/>
      <c r="G107" s="49"/>
      <c r="H107" s="50"/>
      <c r="I107" s="42">
        <f>IF(AND(B107&lt;&gt;"",C107&lt;&gt;"",D107&lt;&gt;"",E107&lt;&gt;"",F107&lt;&gt;"",G107&lt;&gt;"",H107&lt;&gt;""),VLOOKUP(G107,通所リハビリテーション費!$A$41:$B$45,2,0),0)</f>
        <v>0</v>
      </c>
      <c r="J107" s="42">
        <f>((I107*H107)*0.1*10)/2</f>
        <v>0</v>
      </c>
    </row>
    <row r="108" spans="1:10" ht="24.95" customHeight="1" x14ac:dyDescent="0.4">
      <c r="A108" s="160"/>
      <c r="B108" s="49"/>
      <c r="C108" s="59"/>
      <c r="D108" s="49"/>
      <c r="E108" s="49"/>
      <c r="F108" s="49"/>
      <c r="G108" s="49"/>
      <c r="H108" s="50"/>
      <c r="I108" s="42">
        <f>IF(AND(B108&lt;&gt;"",C108&lt;&gt;"",D108&lt;&gt;"",E108&lt;&gt;"",F108&lt;&gt;"",G108&lt;&gt;"",H108&lt;&gt;""),VLOOKUP(G108,通所リハビリテーション費!$A$41:$B$45,2,0),0)</f>
        <v>0</v>
      </c>
      <c r="J108" s="42">
        <f t="shared" ref="J108:J111" si="20">((I108*H108)*0.1*10)/2</f>
        <v>0</v>
      </c>
    </row>
    <row r="109" spans="1:10" ht="24.95" customHeight="1" x14ac:dyDescent="0.4">
      <c r="A109" s="160"/>
      <c r="B109" s="49"/>
      <c r="C109" s="59"/>
      <c r="D109" s="49"/>
      <c r="E109" s="49"/>
      <c r="F109" s="49"/>
      <c r="G109" s="49"/>
      <c r="H109" s="50"/>
      <c r="I109" s="42">
        <f>IF(AND(B109&lt;&gt;"",C109&lt;&gt;"",D109&lt;&gt;"",E109&lt;&gt;"",F109&lt;&gt;"",G109&lt;&gt;"",H109&lt;&gt;""),VLOOKUP(G109,通所リハビリテーション費!$A$41:$B$45,2,0),0)</f>
        <v>0</v>
      </c>
      <c r="J109" s="42">
        <f t="shared" si="20"/>
        <v>0</v>
      </c>
    </row>
    <row r="110" spans="1:10" ht="24.95" customHeight="1" x14ac:dyDescent="0.4">
      <c r="A110" s="160"/>
      <c r="B110" s="49"/>
      <c r="C110" s="59"/>
      <c r="D110" s="49"/>
      <c r="E110" s="49"/>
      <c r="F110" s="49"/>
      <c r="G110" s="49"/>
      <c r="H110" s="50"/>
      <c r="I110" s="42">
        <f>IF(AND(B110&lt;&gt;"",C110&lt;&gt;"",D110&lt;&gt;"",E110&lt;&gt;"",F110&lt;&gt;"",G110&lt;&gt;"",H110&lt;&gt;""),VLOOKUP(G110,通所リハビリテーション費!$A$41:$B$45,2,0),0)</f>
        <v>0</v>
      </c>
      <c r="J110" s="42">
        <f t="shared" si="20"/>
        <v>0</v>
      </c>
    </row>
    <row r="111" spans="1:10" ht="24.95" customHeight="1" x14ac:dyDescent="0.4">
      <c r="A111" s="160"/>
      <c r="B111" s="49"/>
      <c r="C111" s="59"/>
      <c r="D111" s="49"/>
      <c r="E111" s="49"/>
      <c r="F111" s="49"/>
      <c r="G111" s="49"/>
      <c r="H111" s="50"/>
      <c r="I111" s="42">
        <f>IF(AND(B111&lt;&gt;"",C111&lt;&gt;"",D111&lt;&gt;"",E111&lt;&gt;"",F111&lt;&gt;"",G111&lt;&gt;"",H111&lt;&gt;""),VLOOKUP(G111,通所リハビリテーション費!$A$41:$B$45,2,0),0)</f>
        <v>0</v>
      </c>
      <c r="J111" s="42">
        <f t="shared" si="20"/>
        <v>0</v>
      </c>
    </row>
    <row r="112" spans="1:10" ht="24.95" customHeight="1" x14ac:dyDescent="0.4">
      <c r="A112" s="110" t="s">
        <v>38</v>
      </c>
      <c r="B112" s="111"/>
      <c r="C112" s="111"/>
      <c r="D112" s="111"/>
      <c r="E112" s="111"/>
      <c r="F112" s="111"/>
      <c r="G112" s="112"/>
      <c r="H112" s="43">
        <f>SUMIF(H107:H111,"&lt;&gt;#N/A")</f>
        <v>0</v>
      </c>
      <c r="I112" s="43">
        <f>SUMIF(I107:I111,"&lt;&gt;#N/A")</f>
        <v>0</v>
      </c>
      <c r="J112" s="43">
        <f t="shared" ref="J112" si="21">SUMIF(J107:J111,"&lt;&gt;#N/A")</f>
        <v>0</v>
      </c>
    </row>
    <row r="113" spans="1:21" ht="24.95" customHeight="1" x14ac:dyDescent="0.4">
      <c r="A113" s="26"/>
      <c r="B113" s="26"/>
      <c r="C113" s="26"/>
      <c r="D113" s="26"/>
      <c r="E113" s="26"/>
      <c r="F113" s="26"/>
      <c r="G113" s="26"/>
      <c r="H113" s="27"/>
      <c r="I113" s="27"/>
      <c r="J113" s="27"/>
    </row>
    <row r="114" spans="1:21" s="44" customFormat="1" ht="24.95" customHeight="1" x14ac:dyDescent="0.4">
      <c r="A114" s="40" t="s">
        <v>42</v>
      </c>
      <c r="B114" s="32"/>
      <c r="C114" s="32"/>
      <c r="D114" s="32"/>
      <c r="E114" s="32"/>
      <c r="F114" s="32"/>
      <c r="G114" s="32"/>
      <c r="H114" s="32"/>
      <c r="I114" s="32"/>
      <c r="J114" s="32"/>
      <c r="Q114" s="33"/>
      <c r="R114" s="33"/>
      <c r="S114" s="33"/>
      <c r="T114" s="32"/>
      <c r="U114" s="32"/>
    </row>
    <row r="115" spans="1:21" ht="24.95" customHeight="1" x14ac:dyDescent="0.4">
      <c r="A115" s="53" t="s">
        <v>90</v>
      </c>
    </row>
    <row r="116" spans="1:21" ht="42.95" customHeight="1" x14ac:dyDescent="0.4">
      <c r="A116" s="160" t="s">
        <v>130</v>
      </c>
      <c r="B116" s="28" t="s">
        <v>49</v>
      </c>
      <c r="C116" s="28" t="s">
        <v>51</v>
      </c>
      <c r="D116" s="28" t="s">
        <v>32</v>
      </c>
      <c r="E116" s="41" t="s">
        <v>162</v>
      </c>
      <c r="F116" s="41" t="s">
        <v>163</v>
      </c>
      <c r="G116" s="28" t="s">
        <v>33</v>
      </c>
      <c r="H116" s="41" t="s">
        <v>50</v>
      </c>
      <c r="I116" s="41" t="s">
        <v>35</v>
      </c>
      <c r="J116" s="41" t="s">
        <v>113</v>
      </c>
    </row>
    <row r="117" spans="1:21" ht="24.95" customHeight="1" x14ac:dyDescent="0.4">
      <c r="A117" s="160"/>
      <c r="B117" s="49"/>
      <c r="C117" s="59"/>
      <c r="D117" s="49"/>
      <c r="E117" s="49"/>
      <c r="F117" s="49"/>
      <c r="G117" s="49"/>
      <c r="H117" s="50"/>
      <c r="I117" s="42">
        <f>IF(AND(B117&lt;&gt;"",C117&lt;&gt;"",D117&lt;&gt;"",E117&lt;&gt;"",F117&lt;&gt;"",G117&lt;&gt;"",H117&lt;&gt;""),VLOOKUP(G117,通所リハビリテーション費!$A$48:$B$52,2,0),0)</f>
        <v>0</v>
      </c>
      <c r="J117" s="42">
        <f>(I117*H117)*0.1*10</f>
        <v>0</v>
      </c>
    </row>
    <row r="118" spans="1:21" ht="24.95" customHeight="1" x14ac:dyDescent="0.4">
      <c r="A118" s="160"/>
      <c r="B118" s="49"/>
      <c r="C118" s="59"/>
      <c r="D118" s="49"/>
      <c r="E118" s="49"/>
      <c r="F118" s="49"/>
      <c r="G118" s="49"/>
      <c r="H118" s="50"/>
      <c r="I118" s="42">
        <f>IF(AND(B118&lt;&gt;"",C118&lt;&gt;"",D118&lt;&gt;"",E118&lt;&gt;"",F118&lt;&gt;"",G118&lt;&gt;"",H118&lt;&gt;""),VLOOKUP(G118,通所リハビリテーション費!$A$48:$B$52,2,0),0)</f>
        <v>0</v>
      </c>
      <c r="J118" s="42">
        <f t="shared" ref="J118:J121" si="22">(I118*H118)*0.1*10</f>
        <v>0</v>
      </c>
    </row>
    <row r="119" spans="1:21" ht="24.95" customHeight="1" x14ac:dyDescent="0.4">
      <c r="A119" s="160"/>
      <c r="B119" s="49"/>
      <c r="C119" s="59"/>
      <c r="D119" s="49"/>
      <c r="E119" s="49"/>
      <c r="F119" s="49"/>
      <c r="G119" s="49"/>
      <c r="H119" s="50"/>
      <c r="I119" s="42">
        <f>IF(AND(B119&lt;&gt;"",C119&lt;&gt;"",D119&lt;&gt;"",E119&lt;&gt;"",F119&lt;&gt;"",G119&lt;&gt;"",H119&lt;&gt;""),VLOOKUP(G119,通所リハビリテーション費!$A$48:$B$52,2,0),0)</f>
        <v>0</v>
      </c>
      <c r="J119" s="42">
        <f t="shared" si="22"/>
        <v>0</v>
      </c>
    </row>
    <row r="120" spans="1:21" ht="24.95" customHeight="1" x14ac:dyDescent="0.4">
      <c r="A120" s="160"/>
      <c r="B120" s="49"/>
      <c r="C120" s="59"/>
      <c r="D120" s="49"/>
      <c r="E120" s="49"/>
      <c r="F120" s="49"/>
      <c r="G120" s="49"/>
      <c r="H120" s="50"/>
      <c r="I120" s="42">
        <f>IF(AND(B120&lt;&gt;"",C120&lt;&gt;"",D120&lt;&gt;"",E120&lt;&gt;"",F120&lt;&gt;"",G120&lt;&gt;"",H120&lt;&gt;""),VLOOKUP(G120,通所リハビリテーション費!$A$48:$B$52,2,0),0)</f>
        <v>0</v>
      </c>
      <c r="J120" s="42">
        <f t="shared" si="22"/>
        <v>0</v>
      </c>
    </row>
    <row r="121" spans="1:21" ht="24.95" customHeight="1" x14ac:dyDescent="0.4">
      <c r="A121" s="160"/>
      <c r="B121" s="49"/>
      <c r="C121" s="59"/>
      <c r="D121" s="49"/>
      <c r="E121" s="49"/>
      <c r="F121" s="49"/>
      <c r="G121" s="49"/>
      <c r="H121" s="50"/>
      <c r="I121" s="42">
        <f>IF(AND(B121&lt;&gt;"",C121&lt;&gt;"",D121&lt;&gt;"",E121&lt;&gt;"",F121&lt;&gt;"",G121&lt;&gt;"",H121&lt;&gt;""),VLOOKUP(G121,通所リハビリテーション費!$A$48:$B$52,2,0),0)</f>
        <v>0</v>
      </c>
      <c r="J121" s="42">
        <f t="shared" si="22"/>
        <v>0</v>
      </c>
    </row>
    <row r="122" spans="1:21" ht="24.95" customHeight="1" x14ac:dyDescent="0.4">
      <c r="A122" s="160"/>
      <c r="B122" s="49"/>
      <c r="C122" s="49"/>
      <c r="D122" s="49"/>
      <c r="E122" s="49"/>
      <c r="F122" s="49"/>
      <c r="G122" s="49"/>
      <c r="H122" s="50"/>
      <c r="I122" s="42">
        <f>IF(AND(B122&lt;&gt;"",C122&lt;&gt;"",D122&lt;&gt;"",E122&lt;&gt;"",F122&lt;&gt;"",G122&lt;&gt;"",H122&lt;&gt;""),VLOOKUP(G122,通所リハビリテーション費!$A$48:$B$52,2,0),0)</f>
        <v>0</v>
      </c>
      <c r="J122" s="42">
        <f>(I122*H122)*0.1*10</f>
        <v>0</v>
      </c>
    </row>
    <row r="123" spans="1:21" ht="24.95" customHeight="1" x14ac:dyDescent="0.4">
      <c r="A123" s="160"/>
      <c r="B123" s="49"/>
      <c r="C123" s="49"/>
      <c r="D123" s="49"/>
      <c r="E123" s="49"/>
      <c r="F123" s="49"/>
      <c r="G123" s="49"/>
      <c r="H123" s="50"/>
      <c r="I123" s="42">
        <f>IF(AND(B123&lt;&gt;"",C123&lt;&gt;"",D123&lt;&gt;"",E123&lt;&gt;"",F123&lt;&gt;"",G123&lt;&gt;"",H123&lt;&gt;""),VLOOKUP(G123,通所リハビリテーション費!$A$48:$B$52,2,0),0)</f>
        <v>0</v>
      </c>
      <c r="J123" s="42">
        <f t="shared" ref="J123:J126" si="23">(I123*H123)*0.1*10</f>
        <v>0</v>
      </c>
    </row>
    <row r="124" spans="1:21" ht="24.95" customHeight="1" x14ac:dyDescent="0.4">
      <c r="A124" s="160"/>
      <c r="B124" s="49"/>
      <c r="C124" s="49"/>
      <c r="D124" s="49"/>
      <c r="E124" s="49"/>
      <c r="F124" s="49"/>
      <c r="G124" s="49"/>
      <c r="H124" s="50"/>
      <c r="I124" s="42">
        <f>IF(AND(B124&lt;&gt;"",C124&lt;&gt;"",D124&lt;&gt;"",E124&lt;&gt;"",F124&lt;&gt;"",G124&lt;&gt;"",H124&lt;&gt;""),VLOOKUP(G124,通所リハビリテーション費!$A$48:$B$52,2,0),0)</f>
        <v>0</v>
      </c>
      <c r="J124" s="42">
        <f t="shared" si="23"/>
        <v>0</v>
      </c>
    </row>
    <row r="125" spans="1:21" ht="24.95" customHeight="1" x14ac:dyDescent="0.4">
      <c r="A125" s="160"/>
      <c r="B125" s="49"/>
      <c r="C125" s="49"/>
      <c r="D125" s="49"/>
      <c r="E125" s="49"/>
      <c r="F125" s="49"/>
      <c r="G125" s="49"/>
      <c r="H125" s="50"/>
      <c r="I125" s="42">
        <f>IF(AND(B125&lt;&gt;"",C125&lt;&gt;"",D125&lt;&gt;"",E125&lt;&gt;"",F125&lt;&gt;"",G125&lt;&gt;"",H125&lt;&gt;""),VLOOKUP(G125,通所リハビリテーション費!$A$48:$B$52,2,0),0)</f>
        <v>0</v>
      </c>
      <c r="J125" s="42">
        <f t="shared" si="23"/>
        <v>0</v>
      </c>
    </row>
    <row r="126" spans="1:21" ht="24.95" customHeight="1" x14ac:dyDescent="0.4">
      <c r="A126" s="160"/>
      <c r="B126" s="49"/>
      <c r="C126" s="49"/>
      <c r="D126" s="49"/>
      <c r="E126" s="49"/>
      <c r="F126" s="49"/>
      <c r="G126" s="49"/>
      <c r="H126" s="50"/>
      <c r="I126" s="42">
        <f>IF(AND(B126&lt;&gt;"",C126&lt;&gt;"",D126&lt;&gt;"",E126&lt;&gt;"",F126&lt;&gt;"",G126&lt;&gt;"",H126&lt;&gt;""),VLOOKUP(G126,通所リハビリテーション費!$A$48:$B$52,2,0),0)</f>
        <v>0</v>
      </c>
      <c r="J126" s="42">
        <f t="shared" si="23"/>
        <v>0</v>
      </c>
    </row>
    <row r="127" spans="1:21" ht="24.95" customHeight="1" x14ac:dyDescent="0.4">
      <c r="A127" s="110" t="s">
        <v>38</v>
      </c>
      <c r="B127" s="111"/>
      <c r="C127" s="111"/>
      <c r="D127" s="111"/>
      <c r="E127" s="111"/>
      <c r="F127" s="111"/>
      <c r="G127" s="112"/>
      <c r="H127" s="43">
        <f>SUMIF(H117:H126,"&lt;&gt;#N/A")</f>
        <v>0</v>
      </c>
      <c r="I127" s="43">
        <f t="shared" ref="I127:J127" si="24">SUMIF(I117:I126,"&lt;&gt;#N/A")</f>
        <v>0</v>
      </c>
      <c r="J127" s="43">
        <f t="shared" si="24"/>
        <v>0</v>
      </c>
    </row>
    <row r="128" spans="1:21" ht="24.95" customHeight="1" x14ac:dyDescent="0.4">
      <c r="A128" s="54"/>
      <c r="B128" s="54"/>
      <c r="C128" s="54"/>
      <c r="D128" s="54"/>
      <c r="E128" s="54"/>
      <c r="F128" s="54"/>
      <c r="G128" s="55"/>
      <c r="H128" s="55"/>
      <c r="I128" s="55"/>
    </row>
    <row r="129" spans="1:10" ht="24.95" customHeight="1" x14ac:dyDescent="0.4">
      <c r="A129" s="56" t="s">
        <v>91</v>
      </c>
      <c r="B129" s="54"/>
      <c r="C129" s="54"/>
      <c r="D129" s="54"/>
      <c r="E129" s="54"/>
      <c r="F129" s="54"/>
      <c r="G129" s="55"/>
      <c r="H129" s="55"/>
      <c r="I129" s="55"/>
    </row>
    <row r="130" spans="1:10" ht="42.95" customHeight="1" x14ac:dyDescent="0.4">
      <c r="A130" s="160" t="s">
        <v>130</v>
      </c>
      <c r="B130" s="28" t="s">
        <v>49</v>
      </c>
      <c r="C130" s="28" t="s">
        <v>51</v>
      </c>
      <c r="D130" s="28" t="s">
        <v>32</v>
      </c>
      <c r="E130" s="41" t="s">
        <v>162</v>
      </c>
      <c r="F130" s="41" t="s">
        <v>163</v>
      </c>
      <c r="G130" s="28" t="s">
        <v>33</v>
      </c>
      <c r="H130" s="41" t="s">
        <v>133</v>
      </c>
      <c r="I130" s="41" t="s">
        <v>35</v>
      </c>
      <c r="J130" s="41" t="s">
        <v>113</v>
      </c>
    </row>
    <row r="131" spans="1:10" ht="24.95" customHeight="1" x14ac:dyDescent="0.4">
      <c r="A131" s="160"/>
      <c r="B131" s="49"/>
      <c r="C131" s="59"/>
      <c r="D131" s="49"/>
      <c r="E131" s="49"/>
      <c r="F131" s="49"/>
      <c r="G131" s="49"/>
      <c r="H131" s="50"/>
      <c r="I131" s="42">
        <f>IF(AND(B131&lt;&gt;"",C131&lt;&gt;"",D131&lt;&gt;"",E131&lt;&gt;"",F131&lt;&gt;"",G131&lt;&gt;"",H131&lt;&gt;""),VLOOKUP(G131,通所リハビリテーション費!$A$48:$B$52,2,0),0)</f>
        <v>0</v>
      </c>
      <c r="J131" s="42">
        <f>((I131*H131)*0.1*10)/2</f>
        <v>0</v>
      </c>
    </row>
    <row r="132" spans="1:10" ht="24.95" customHeight="1" x14ac:dyDescent="0.4">
      <c r="A132" s="160"/>
      <c r="B132" s="49"/>
      <c r="C132" s="59"/>
      <c r="D132" s="49"/>
      <c r="E132" s="49"/>
      <c r="F132" s="49"/>
      <c r="G132" s="49"/>
      <c r="H132" s="50"/>
      <c r="I132" s="42">
        <f>IF(AND(B132&lt;&gt;"",C132&lt;&gt;"",D132&lt;&gt;"",E132&lt;&gt;"",F132&lt;&gt;"",G132&lt;&gt;"",H132&lt;&gt;""),VLOOKUP(G132,通所リハビリテーション費!$A$48:$B$52,2,0),0)</f>
        <v>0</v>
      </c>
      <c r="J132" s="42">
        <f t="shared" ref="J132:J135" si="25">((I132*H132)*0.1*10)/2</f>
        <v>0</v>
      </c>
    </row>
    <row r="133" spans="1:10" ht="24.95" customHeight="1" x14ac:dyDescent="0.4">
      <c r="A133" s="160"/>
      <c r="B133" s="49"/>
      <c r="C133" s="59"/>
      <c r="D133" s="49"/>
      <c r="E133" s="49"/>
      <c r="F133" s="49"/>
      <c r="G133" s="49"/>
      <c r="H133" s="50"/>
      <c r="I133" s="42">
        <f>IF(AND(B133&lt;&gt;"",C133&lt;&gt;"",D133&lt;&gt;"",E133&lt;&gt;"",F133&lt;&gt;"",G133&lt;&gt;"",H133&lt;&gt;""),VLOOKUP(G133,通所リハビリテーション費!$A$48:$B$52,2,0),0)</f>
        <v>0</v>
      </c>
      <c r="J133" s="42">
        <f t="shared" si="25"/>
        <v>0</v>
      </c>
    </row>
    <row r="134" spans="1:10" ht="24.95" customHeight="1" x14ac:dyDescent="0.4">
      <c r="A134" s="160"/>
      <c r="B134" s="49"/>
      <c r="C134" s="59"/>
      <c r="D134" s="49"/>
      <c r="E134" s="49"/>
      <c r="F134" s="49"/>
      <c r="G134" s="49"/>
      <c r="H134" s="50"/>
      <c r="I134" s="42">
        <f>IF(AND(B134&lt;&gt;"",C134&lt;&gt;"",D134&lt;&gt;"",E134&lt;&gt;"",F134&lt;&gt;"",G134&lt;&gt;"",H134&lt;&gt;""),VLOOKUP(G134,通所リハビリテーション費!$A$48:$B$52,2,0),0)</f>
        <v>0</v>
      </c>
      <c r="J134" s="42">
        <f t="shared" si="25"/>
        <v>0</v>
      </c>
    </row>
    <row r="135" spans="1:10" ht="24.95" customHeight="1" x14ac:dyDescent="0.4">
      <c r="A135" s="160"/>
      <c r="B135" s="49"/>
      <c r="C135" s="59"/>
      <c r="D135" s="49"/>
      <c r="E135" s="49"/>
      <c r="F135" s="49"/>
      <c r="G135" s="49"/>
      <c r="H135" s="50"/>
      <c r="I135" s="42">
        <f>IF(AND(B135&lt;&gt;"",C135&lt;&gt;"",D135&lt;&gt;"",E135&lt;&gt;"",F135&lt;&gt;"",G135&lt;&gt;"",H135&lt;&gt;""),VLOOKUP(G135,通所リハビリテーション費!$A$48:$B$52,2,0),0)</f>
        <v>0</v>
      </c>
      <c r="J135" s="42">
        <f t="shared" si="25"/>
        <v>0</v>
      </c>
    </row>
    <row r="136" spans="1:10" ht="24.95" customHeight="1" x14ac:dyDescent="0.4">
      <c r="A136" s="110" t="s">
        <v>38</v>
      </c>
      <c r="B136" s="111"/>
      <c r="C136" s="111"/>
      <c r="D136" s="111"/>
      <c r="E136" s="111"/>
      <c r="F136" s="111"/>
      <c r="G136" s="112"/>
      <c r="H136" s="43">
        <f>SUMIF(H131:H135,"&lt;&gt;#N/A")</f>
        <v>0</v>
      </c>
      <c r="I136" s="43">
        <f t="shared" ref="I136:J136" si="26">SUMIF(I131:I135,"&lt;&gt;#N/A")</f>
        <v>0</v>
      </c>
      <c r="J136" s="43">
        <f t="shared" si="26"/>
        <v>0</v>
      </c>
    </row>
    <row r="137" spans="1:10" ht="24.95" customHeight="1" x14ac:dyDescent="0.4">
      <c r="A137" s="26"/>
      <c r="B137" s="26"/>
      <c r="C137" s="26"/>
      <c r="D137" s="26"/>
      <c r="E137" s="26"/>
      <c r="F137" s="26"/>
      <c r="G137" s="26"/>
      <c r="H137" s="27"/>
      <c r="I137" s="27"/>
      <c r="J137" s="27"/>
    </row>
    <row r="138" spans="1:10" ht="24.95" customHeight="1" x14ac:dyDescent="0.4">
      <c r="A138" s="40" t="s">
        <v>43</v>
      </c>
    </row>
    <row r="139" spans="1:10" ht="24.95" customHeight="1" x14ac:dyDescent="0.4">
      <c r="A139" s="53" t="s">
        <v>90</v>
      </c>
    </row>
    <row r="140" spans="1:10" ht="42.95" customHeight="1" x14ac:dyDescent="0.4">
      <c r="A140" s="160" t="s">
        <v>131</v>
      </c>
      <c r="B140" s="28" t="s">
        <v>49</v>
      </c>
      <c r="C140" s="28" t="s">
        <v>51</v>
      </c>
      <c r="D140" s="28" t="s">
        <v>32</v>
      </c>
      <c r="E140" s="41" t="s">
        <v>162</v>
      </c>
      <c r="F140" s="41" t="s">
        <v>163</v>
      </c>
      <c r="G140" s="28" t="s">
        <v>33</v>
      </c>
      <c r="H140" s="41" t="s">
        <v>50</v>
      </c>
      <c r="I140" s="41" t="s">
        <v>35</v>
      </c>
      <c r="J140" s="41" t="s">
        <v>113</v>
      </c>
    </row>
    <row r="141" spans="1:10" ht="24.95" customHeight="1" x14ac:dyDescent="0.4">
      <c r="A141" s="160"/>
      <c r="B141" s="49"/>
      <c r="C141" s="59"/>
      <c r="D141" s="49"/>
      <c r="E141" s="49"/>
      <c r="F141" s="49"/>
      <c r="G141" s="49"/>
      <c r="H141" s="50"/>
      <c r="I141" s="42">
        <f>IF(AND(B141&lt;&gt;"",C141&lt;&gt;"",D141&lt;&gt;"",E141&lt;&gt;"",F141&lt;&gt;"",G141&lt;&gt;"",H141&lt;&gt;""),VLOOKUP(G141,通所リハビリテーション費!$A$55:$B$59,2,0),0)</f>
        <v>0</v>
      </c>
      <c r="J141" s="42">
        <f>(I141*H141)*0.1*10</f>
        <v>0</v>
      </c>
    </row>
    <row r="142" spans="1:10" ht="24.95" customHeight="1" x14ac:dyDescent="0.4">
      <c r="A142" s="160"/>
      <c r="B142" s="49"/>
      <c r="C142" s="59"/>
      <c r="D142" s="49"/>
      <c r="E142" s="49"/>
      <c r="F142" s="49"/>
      <c r="G142" s="49"/>
      <c r="H142" s="50"/>
      <c r="I142" s="42">
        <f>IF(AND(B142&lt;&gt;"",C142&lt;&gt;"",D142&lt;&gt;"",E142&lt;&gt;"",F142&lt;&gt;"",G142&lt;&gt;"",H142&lt;&gt;""),VLOOKUP(G142,通所リハビリテーション費!$A$55:$B$59,2,0),0)</f>
        <v>0</v>
      </c>
      <c r="J142" s="42">
        <f t="shared" ref="J142:J145" si="27">(I142*H142)*0.1*10</f>
        <v>0</v>
      </c>
    </row>
    <row r="143" spans="1:10" ht="24.95" customHeight="1" x14ac:dyDescent="0.4">
      <c r="A143" s="160"/>
      <c r="B143" s="49"/>
      <c r="C143" s="59"/>
      <c r="D143" s="49"/>
      <c r="E143" s="49"/>
      <c r="F143" s="49"/>
      <c r="G143" s="49"/>
      <c r="H143" s="50"/>
      <c r="I143" s="42">
        <f>IF(AND(B143&lt;&gt;"",C143&lt;&gt;"",D143&lt;&gt;"",E143&lt;&gt;"",F143&lt;&gt;"",G143&lt;&gt;"",H143&lt;&gt;""),VLOOKUP(G143,通所リハビリテーション費!$A$55:$B$59,2,0),0)</f>
        <v>0</v>
      </c>
      <c r="J143" s="42">
        <f t="shared" si="27"/>
        <v>0</v>
      </c>
    </row>
    <row r="144" spans="1:10" ht="24.95" customHeight="1" x14ac:dyDescent="0.4">
      <c r="A144" s="160"/>
      <c r="B144" s="49"/>
      <c r="C144" s="59"/>
      <c r="D144" s="49"/>
      <c r="E144" s="49"/>
      <c r="F144" s="49"/>
      <c r="G144" s="49"/>
      <c r="H144" s="50"/>
      <c r="I144" s="42">
        <f>IF(AND(B144&lt;&gt;"",C144&lt;&gt;"",D144&lt;&gt;"",E144&lt;&gt;"",F144&lt;&gt;"",G144&lt;&gt;"",H144&lt;&gt;""),VLOOKUP(G144,通所リハビリテーション費!$A$55:$B$59,2,0),0)</f>
        <v>0</v>
      </c>
      <c r="J144" s="42">
        <f t="shared" si="27"/>
        <v>0</v>
      </c>
    </row>
    <row r="145" spans="1:10" ht="24.95" customHeight="1" x14ac:dyDescent="0.4">
      <c r="A145" s="160"/>
      <c r="B145" s="49"/>
      <c r="C145" s="59"/>
      <c r="D145" s="49"/>
      <c r="E145" s="49"/>
      <c r="F145" s="49"/>
      <c r="G145" s="49"/>
      <c r="H145" s="50"/>
      <c r="I145" s="42">
        <f>IF(AND(B145&lt;&gt;"",C145&lt;&gt;"",D145&lt;&gt;"",E145&lt;&gt;"",F145&lt;&gt;"",G145&lt;&gt;"",H145&lt;&gt;""),VLOOKUP(G145,通所リハビリテーション費!$A$55:$B$59,2,0),0)</f>
        <v>0</v>
      </c>
      <c r="J145" s="42">
        <f t="shared" si="27"/>
        <v>0</v>
      </c>
    </row>
    <row r="146" spans="1:10" ht="24.95" customHeight="1" x14ac:dyDescent="0.4">
      <c r="A146" s="160"/>
      <c r="B146" s="49"/>
      <c r="C146" s="49"/>
      <c r="D146" s="49"/>
      <c r="E146" s="49"/>
      <c r="F146" s="49"/>
      <c r="G146" s="49"/>
      <c r="H146" s="50"/>
      <c r="I146" s="42">
        <f>IF(AND(B146&lt;&gt;"",C146&lt;&gt;"",D146&lt;&gt;"",E146&lt;&gt;"",F146&lt;&gt;"",G146&lt;&gt;"",H146&lt;&gt;""),VLOOKUP(G146,通所リハビリテーション費!$A$55:$B$59,2,0),0)</f>
        <v>0</v>
      </c>
      <c r="J146" s="42">
        <f>(I146*H146)*0.1*10</f>
        <v>0</v>
      </c>
    </row>
    <row r="147" spans="1:10" ht="24.95" customHeight="1" x14ac:dyDescent="0.4">
      <c r="A147" s="160"/>
      <c r="B147" s="49"/>
      <c r="C147" s="49"/>
      <c r="D147" s="49"/>
      <c r="E147" s="49"/>
      <c r="F147" s="49"/>
      <c r="G147" s="49"/>
      <c r="H147" s="50"/>
      <c r="I147" s="42">
        <f>IF(AND(B147&lt;&gt;"",C147&lt;&gt;"",D147&lt;&gt;"",E147&lt;&gt;"",F147&lt;&gt;"",G147&lt;&gt;"",H147&lt;&gt;""),VLOOKUP(G147,通所リハビリテーション費!$A$55:$B$59,2,0),0)</f>
        <v>0</v>
      </c>
      <c r="J147" s="42">
        <f t="shared" ref="J147:J150" si="28">(I147*H147)*0.1*10</f>
        <v>0</v>
      </c>
    </row>
    <row r="148" spans="1:10" ht="24.95" customHeight="1" x14ac:dyDescent="0.4">
      <c r="A148" s="160"/>
      <c r="B148" s="49"/>
      <c r="C148" s="49"/>
      <c r="D148" s="49"/>
      <c r="E148" s="49"/>
      <c r="F148" s="49"/>
      <c r="G148" s="49"/>
      <c r="H148" s="50"/>
      <c r="I148" s="42">
        <f>IF(AND(B148&lt;&gt;"",C148&lt;&gt;"",D148&lt;&gt;"",E148&lt;&gt;"",F148&lt;&gt;"",G148&lt;&gt;"",H148&lt;&gt;""),VLOOKUP(G148,通所リハビリテーション費!$A$55:$B$59,2,0),0)</f>
        <v>0</v>
      </c>
      <c r="J148" s="42">
        <f t="shared" si="28"/>
        <v>0</v>
      </c>
    </row>
    <row r="149" spans="1:10" ht="24.95" customHeight="1" x14ac:dyDescent="0.4">
      <c r="A149" s="160"/>
      <c r="B149" s="49"/>
      <c r="C149" s="49"/>
      <c r="D149" s="49"/>
      <c r="E149" s="49"/>
      <c r="F149" s="49"/>
      <c r="G149" s="49"/>
      <c r="H149" s="50"/>
      <c r="I149" s="42">
        <f>IF(AND(B149&lt;&gt;"",C149&lt;&gt;"",D149&lt;&gt;"",E149&lt;&gt;"",F149&lt;&gt;"",G149&lt;&gt;"",H149&lt;&gt;""),VLOOKUP(G149,通所リハビリテーション費!$A$55:$B$59,2,0),0)</f>
        <v>0</v>
      </c>
      <c r="J149" s="42">
        <f t="shared" si="28"/>
        <v>0</v>
      </c>
    </row>
    <row r="150" spans="1:10" ht="24.95" customHeight="1" x14ac:dyDescent="0.4">
      <c r="A150" s="160"/>
      <c r="B150" s="49"/>
      <c r="C150" s="49"/>
      <c r="D150" s="49"/>
      <c r="E150" s="49"/>
      <c r="F150" s="49"/>
      <c r="G150" s="49"/>
      <c r="H150" s="50"/>
      <c r="I150" s="42">
        <f>IF(AND(B150&lt;&gt;"",C150&lt;&gt;"",D150&lt;&gt;"",E150&lt;&gt;"",F150&lt;&gt;"",G150&lt;&gt;"",H150&lt;&gt;""),VLOOKUP(G150,通所リハビリテーション費!$A$55:$B$59,2,0),0)</f>
        <v>0</v>
      </c>
      <c r="J150" s="42">
        <f t="shared" si="28"/>
        <v>0</v>
      </c>
    </row>
    <row r="151" spans="1:10" ht="24.95" customHeight="1" x14ac:dyDescent="0.4">
      <c r="A151" s="110" t="s">
        <v>38</v>
      </c>
      <c r="B151" s="111"/>
      <c r="C151" s="111"/>
      <c r="D151" s="111"/>
      <c r="E151" s="111"/>
      <c r="F151" s="111"/>
      <c r="G151" s="112"/>
      <c r="H151" s="43">
        <f>SUMIF(H141:H150,"&lt;&gt;#N/A")</f>
        <v>0</v>
      </c>
      <c r="I151" s="43">
        <f t="shared" ref="I151:J151" si="29">SUMIF(I141:I150,"&lt;&gt;#N/A")</f>
        <v>0</v>
      </c>
      <c r="J151" s="43">
        <f t="shared" si="29"/>
        <v>0</v>
      </c>
    </row>
    <row r="152" spans="1:10" ht="24.95" customHeight="1" x14ac:dyDescent="0.4">
      <c r="A152" s="54"/>
      <c r="B152" s="54"/>
      <c r="C152" s="54"/>
      <c r="D152" s="54"/>
      <c r="E152" s="54"/>
      <c r="F152" s="54"/>
      <c r="G152" s="55"/>
      <c r="H152" s="55"/>
      <c r="I152" s="55"/>
    </row>
    <row r="153" spans="1:10" ht="24.95" customHeight="1" x14ac:dyDescent="0.4">
      <c r="A153" s="56" t="s">
        <v>91</v>
      </c>
      <c r="B153" s="54"/>
      <c r="C153" s="54"/>
      <c r="D153" s="54"/>
      <c r="E153" s="54"/>
      <c r="F153" s="54"/>
      <c r="G153" s="55"/>
      <c r="H153" s="55"/>
      <c r="I153" s="55"/>
    </row>
    <row r="154" spans="1:10" ht="42.95" customHeight="1" x14ac:dyDescent="0.4">
      <c r="A154" s="160" t="s">
        <v>131</v>
      </c>
      <c r="B154" s="28" t="s">
        <v>49</v>
      </c>
      <c r="C154" s="28" t="s">
        <v>51</v>
      </c>
      <c r="D154" s="28" t="s">
        <v>32</v>
      </c>
      <c r="E154" s="41" t="s">
        <v>162</v>
      </c>
      <c r="F154" s="41" t="s">
        <v>163</v>
      </c>
      <c r="G154" s="28" t="s">
        <v>33</v>
      </c>
      <c r="H154" s="41" t="s">
        <v>133</v>
      </c>
      <c r="I154" s="41" t="s">
        <v>35</v>
      </c>
      <c r="J154" s="41" t="s">
        <v>113</v>
      </c>
    </row>
    <row r="155" spans="1:10" ht="24.95" customHeight="1" x14ac:dyDescent="0.4">
      <c r="A155" s="160"/>
      <c r="B155" s="49"/>
      <c r="C155" s="59"/>
      <c r="D155" s="49"/>
      <c r="E155" s="49"/>
      <c r="F155" s="49"/>
      <c r="G155" s="49"/>
      <c r="H155" s="50"/>
      <c r="I155" s="42">
        <f>IF(AND(B155&lt;&gt;"",C155&lt;&gt;"",D155&lt;&gt;"",E155&lt;&gt;"",F155&lt;&gt;"",G155&lt;&gt;"",H155&lt;&gt;""),VLOOKUP(G155,通所リハビリテーション費!$A$55:$B$59,2,0),0)</f>
        <v>0</v>
      </c>
      <c r="J155" s="42">
        <f>((I155*H155)*0.1*10)/2</f>
        <v>0</v>
      </c>
    </row>
    <row r="156" spans="1:10" ht="24.95" customHeight="1" x14ac:dyDescent="0.4">
      <c r="A156" s="160"/>
      <c r="B156" s="49"/>
      <c r="C156" s="59"/>
      <c r="D156" s="49"/>
      <c r="E156" s="49"/>
      <c r="F156" s="49"/>
      <c r="G156" s="49"/>
      <c r="H156" s="50"/>
      <c r="I156" s="42">
        <f>IF(AND(B156&lt;&gt;"",C156&lt;&gt;"",D156&lt;&gt;"",E156&lt;&gt;"",F156&lt;&gt;"",G156&lt;&gt;"",H156&lt;&gt;""),VLOOKUP(G156,通所リハビリテーション費!$A$55:$B$59,2,0),0)</f>
        <v>0</v>
      </c>
      <c r="J156" s="42">
        <f t="shared" ref="J156:J159" si="30">((I156*H156)*0.1*10)/2</f>
        <v>0</v>
      </c>
    </row>
    <row r="157" spans="1:10" ht="24.95" customHeight="1" x14ac:dyDescent="0.4">
      <c r="A157" s="160"/>
      <c r="B157" s="49"/>
      <c r="C157" s="59"/>
      <c r="D157" s="49"/>
      <c r="E157" s="49"/>
      <c r="F157" s="49"/>
      <c r="G157" s="49"/>
      <c r="H157" s="50"/>
      <c r="I157" s="42">
        <f>IF(AND(B157&lt;&gt;"",C157&lt;&gt;"",D157&lt;&gt;"",E157&lt;&gt;"",F157&lt;&gt;"",G157&lt;&gt;"",H157&lt;&gt;""),VLOOKUP(G157,通所リハビリテーション費!$A$55:$B$59,2,0),0)</f>
        <v>0</v>
      </c>
      <c r="J157" s="42">
        <f t="shared" si="30"/>
        <v>0</v>
      </c>
    </row>
    <row r="158" spans="1:10" ht="24.95" customHeight="1" x14ac:dyDescent="0.4">
      <c r="A158" s="160"/>
      <c r="B158" s="49"/>
      <c r="C158" s="59"/>
      <c r="D158" s="49"/>
      <c r="E158" s="49"/>
      <c r="F158" s="49"/>
      <c r="G158" s="49"/>
      <c r="H158" s="50"/>
      <c r="I158" s="42">
        <f>IF(AND(B158&lt;&gt;"",C158&lt;&gt;"",D158&lt;&gt;"",E158&lt;&gt;"",F158&lt;&gt;"",G158&lt;&gt;"",H158&lt;&gt;""),VLOOKUP(G158,通所リハビリテーション費!$A$55:$B$59,2,0),0)</f>
        <v>0</v>
      </c>
      <c r="J158" s="42">
        <f t="shared" si="30"/>
        <v>0</v>
      </c>
    </row>
    <row r="159" spans="1:10" ht="24.95" customHeight="1" x14ac:dyDescent="0.4">
      <c r="A159" s="160"/>
      <c r="B159" s="49"/>
      <c r="C159" s="59"/>
      <c r="D159" s="49"/>
      <c r="E159" s="49"/>
      <c r="F159" s="49"/>
      <c r="G159" s="49"/>
      <c r="H159" s="50"/>
      <c r="I159" s="42">
        <f>IF(AND(B159&lt;&gt;"",C159&lt;&gt;"",D159&lt;&gt;"",E159&lt;&gt;"",F159&lt;&gt;"",G159&lt;&gt;"",H159&lt;&gt;""),VLOOKUP(G159,通所リハビリテーション費!$A$55:$B$59,2,0),0)</f>
        <v>0</v>
      </c>
      <c r="J159" s="42">
        <f t="shared" si="30"/>
        <v>0</v>
      </c>
    </row>
    <row r="160" spans="1:10" ht="24.95" customHeight="1" x14ac:dyDescent="0.4">
      <c r="A160" s="110" t="s">
        <v>38</v>
      </c>
      <c r="B160" s="111"/>
      <c r="C160" s="111"/>
      <c r="D160" s="111"/>
      <c r="E160" s="111"/>
      <c r="F160" s="111"/>
      <c r="G160" s="112"/>
      <c r="H160" s="43">
        <f>SUMIF(H155:H159,"&lt;&gt;#N/A")</f>
        <v>0</v>
      </c>
      <c r="I160" s="43">
        <f t="shared" ref="I160:J160" si="31">SUMIF(I155:I159,"&lt;&gt;#N/A")</f>
        <v>0</v>
      </c>
      <c r="J160" s="43">
        <f t="shared" si="31"/>
        <v>0</v>
      </c>
    </row>
    <row r="161" spans="1:10" ht="24.95" customHeight="1" x14ac:dyDescent="0.4">
      <c r="A161" s="26"/>
      <c r="B161" s="26"/>
      <c r="C161" s="26"/>
      <c r="D161" s="26"/>
      <c r="E161" s="26"/>
      <c r="F161" s="26"/>
      <c r="G161" s="26"/>
      <c r="H161" s="27"/>
      <c r="I161" s="27"/>
      <c r="J161" s="27"/>
    </row>
    <row r="162" spans="1:10" ht="24.95" customHeight="1" x14ac:dyDescent="0.4">
      <c r="A162" s="40" t="s">
        <v>44</v>
      </c>
    </row>
    <row r="163" spans="1:10" ht="24.95" customHeight="1" x14ac:dyDescent="0.4">
      <c r="A163" s="53" t="s">
        <v>90</v>
      </c>
    </row>
    <row r="164" spans="1:10" ht="42.95" customHeight="1" x14ac:dyDescent="0.4">
      <c r="A164" s="157" t="s">
        <v>132</v>
      </c>
      <c r="B164" s="28" t="s">
        <v>49</v>
      </c>
      <c r="C164" s="28" t="s">
        <v>51</v>
      </c>
      <c r="D164" s="28" t="s">
        <v>32</v>
      </c>
      <c r="E164" s="41" t="s">
        <v>162</v>
      </c>
      <c r="F164" s="41" t="s">
        <v>163</v>
      </c>
      <c r="G164" s="28" t="s">
        <v>33</v>
      </c>
      <c r="H164" s="41" t="s">
        <v>50</v>
      </c>
      <c r="I164" s="41" t="s">
        <v>35</v>
      </c>
      <c r="J164" s="41" t="s">
        <v>113</v>
      </c>
    </row>
    <row r="165" spans="1:10" ht="24.95" customHeight="1" x14ac:dyDescent="0.4">
      <c r="A165" s="158"/>
      <c r="B165" s="49"/>
      <c r="C165" s="59"/>
      <c r="D165" s="49"/>
      <c r="E165" s="49"/>
      <c r="F165" s="49"/>
      <c r="G165" s="49"/>
      <c r="H165" s="50"/>
      <c r="I165" s="42">
        <f>IF(AND(B165&lt;&gt;"",C165&lt;&gt;"",D165&lt;&gt;"",E165&lt;&gt;"",F165&lt;&gt;"",G165&lt;&gt;"",H165&lt;&gt;""),VLOOKUP(G165,通所リハビリテーション費!$A$62:$B$66,2,0),0)</f>
        <v>0</v>
      </c>
      <c r="J165" s="42">
        <f>(I165*H165)*0.1*10</f>
        <v>0</v>
      </c>
    </row>
    <row r="166" spans="1:10" ht="24.95" customHeight="1" x14ac:dyDescent="0.4">
      <c r="A166" s="158"/>
      <c r="B166" s="49"/>
      <c r="C166" s="59"/>
      <c r="D166" s="49"/>
      <c r="E166" s="49"/>
      <c r="F166" s="49"/>
      <c r="G166" s="49"/>
      <c r="H166" s="50"/>
      <c r="I166" s="42">
        <f>IF(AND(B166&lt;&gt;"",C166&lt;&gt;"",D166&lt;&gt;"",E166&lt;&gt;"",F166&lt;&gt;"",G166&lt;&gt;"",H166&lt;&gt;""),VLOOKUP(G166,通所リハビリテーション費!$A$62:$B$66,2,0),0)</f>
        <v>0</v>
      </c>
      <c r="J166" s="42">
        <f t="shared" ref="J166:J169" si="32">(I166*H166)*0.1*10</f>
        <v>0</v>
      </c>
    </row>
    <row r="167" spans="1:10" ht="24.95" customHeight="1" x14ac:dyDescent="0.4">
      <c r="A167" s="158"/>
      <c r="B167" s="49"/>
      <c r="C167" s="59"/>
      <c r="D167" s="49"/>
      <c r="E167" s="49"/>
      <c r="F167" s="49"/>
      <c r="G167" s="49"/>
      <c r="H167" s="50"/>
      <c r="I167" s="42">
        <f>IF(AND(B167&lt;&gt;"",C167&lt;&gt;"",D167&lt;&gt;"",E167&lt;&gt;"",F167&lt;&gt;"",G167&lt;&gt;"",H167&lt;&gt;""),VLOOKUP(G167,通所リハビリテーション費!$A$62:$B$66,2,0),0)</f>
        <v>0</v>
      </c>
      <c r="J167" s="42">
        <f t="shared" si="32"/>
        <v>0</v>
      </c>
    </row>
    <row r="168" spans="1:10" ht="24.95" customHeight="1" x14ac:dyDescent="0.4">
      <c r="A168" s="158"/>
      <c r="B168" s="49"/>
      <c r="C168" s="59"/>
      <c r="D168" s="49"/>
      <c r="E168" s="49"/>
      <c r="F168" s="49"/>
      <c r="G168" s="49"/>
      <c r="H168" s="50"/>
      <c r="I168" s="42">
        <f>IF(AND(B168&lt;&gt;"",C168&lt;&gt;"",D168&lt;&gt;"",E168&lt;&gt;"",F168&lt;&gt;"",G168&lt;&gt;"",H168&lt;&gt;""),VLOOKUP(G168,通所リハビリテーション費!$A$62:$B$66,2,0),0)</f>
        <v>0</v>
      </c>
      <c r="J168" s="42">
        <f t="shared" si="32"/>
        <v>0</v>
      </c>
    </row>
    <row r="169" spans="1:10" ht="24.95" customHeight="1" x14ac:dyDescent="0.4">
      <c r="A169" s="158"/>
      <c r="B169" s="49"/>
      <c r="C169" s="59"/>
      <c r="D169" s="49"/>
      <c r="E169" s="49"/>
      <c r="F169" s="49"/>
      <c r="G169" s="49"/>
      <c r="H169" s="50"/>
      <c r="I169" s="42">
        <f>IF(AND(B169&lt;&gt;"",C169&lt;&gt;"",D169&lt;&gt;"",E169&lt;&gt;"",F169&lt;&gt;"",G169&lt;&gt;"",H169&lt;&gt;""),VLOOKUP(G169,通所リハビリテーション費!$A$62:$B$66,2,0),0)</f>
        <v>0</v>
      </c>
      <c r="J169" s="42">
        <f t="shared" si="32"/>
        <v>0</v>
      </c>
    </row>
    <row r="170" spans="1:10" ht="24.95" customHeight="1" x14ac:dyDescent="0.4">
      <c r="A170" s="158"/>
      <c r="B170" s="49"/>
      <c r="C170" s="49"/>
      <c r="D170" s="49"/>
      <c r="E170" s="49"/>
      <c r="F170" s="49"/>
      <c r="G170" s="49"/>
      <c r="H170" s="50"/>
      <c r="I170" s="42">
        <f>IF(AND(B170&lt;&gt;"",C170&lt;&gt;"",D170&lt;&gt;"",E170&lt;&gt;"",F170&lt;&gt;"",G170&lt;&gt;"",H170&lt;&gt;""),VLOOKUP(G170,通所リハビリテーション費!$A$62:$B$66,2,0),0)</f>
        <v>0</v>
      </c>
      <c r="J170" s="42">
        <f>(I170*H170)*0.1*10</f>
        <v>0</v>
      </c>
    </row>
    <row r="171" spans="1:10" ht="24.95" customHeight="1" x14ac:dyDescent="0.4">
      <c r="A171" s="158"/>
      <c r="B171" s="49"/>
      <c r="C171" s="49"/>
      <c r="D171" s="49"/>
      <c r="E171" s="49"/>
      <c r="F171" s="49"/>
      <c r="G171" s="49"/>
      <c r="H171" s="50"/>
      <c r="I171" s="42">
        <f>IF(AND(B171&lt;&gt;"",C171&lt;&gt;"",D171&lt;&gt;"",E171&lt;&gt;"",F171&lt;&gt;"",G171&lt;&gt;"",H171&lt;&gt;""),VLOOKUP(G171,通所リハビリテーション費!$A$62:$B$66,2,0),0)</f>
        <v>0</v>
      </c>
      <c r="J171" s="42">
        <f t="shared" ref="J171:J174" si="33">(I171*H171)*0.1*10</f>
        <v>0</v>
      </c>
    </row>
    <row r="172" spans="1:10" ht="24.95" customHeight="1" x14ac:dyDescent="0.4">
      <c r="A172" s="158"/>
      <c r="B172" s="49"/>
      <c r="C172" s="49"/>
      <c r="D172" s="49"/>
      <c r="E172" s="49"/>
      <c r="F172" s="49"/>
      <c r="G172" s="49"/>
      <c r="H172" s="50"/>
      <c r="I172" s="42">
        <f>IF(AND(B172&lt;&gt;"",C172&lt;&gt;"",D172&lt;&gt;"",E172&lt;&gt;"",F172&lt;&gt;"",G172&lt;&gt;"",H172&lt;&gt;""),VLOOKUP(G172,通所リハビリテーション費!$A$62:$B$66,2,0),0)</f>
        <v>0</v>
      </c>
      <c r="J172" s="42">
        <f t="shared" si="33"/>
        <v>0</v>
      </c>
    </row>
    <row r="173" spans="1:10" ht="24.95" customHeight="1" x14ac:dyDescent="0.4">
      <c r="A173" s="158"/>
      <c r="B173" s="49"/>
      <c r="C173" s="49"/>
      <c r="D173" s="49"/>
      <c r="E173" s="49"/>
      <c r="F173" s="49"/>
      <c r="G173" s="49"/>
      <c r="H173" s="50"/>
      <c r="I173" s="42">
        <f>IF(AND(B173&lt;&gt;"",C173&lt;&gt;"",D173&lt;&gt;"",E173&lt;&gt;"",F173&lt;&gt;"",G173&lt;&gt;"",H173&lt;&gt;""),VLOOKUP(G173,通所リハビリテーション費!$A$62:$B$66,2,0),0)</f>
        <v>0</v>
      </c>
      <c r="J173" s="42">
        <f t="shared" si="33"/>
        <v>0</v>
      </c>
    </row>
    <row r="174" spans="1:10" ht="24.95" customHeight="1" x14ac:dyDescent="0.4">
      <c r="A174" s="159"/>
      <c r="B174" s="49"/>
      <c r="C174" s="49"/>
      <c r="D174" s="49"/>
      <c r="E174" s="49"/>
      <c r="F174" s="49"/>
      <c r="G174" s="49"/>
      <c r="H174" s="50"/>
      <c r="I174" s="42">
        <f>IF(AND(B174&lt;&gt;"",C174&lt;&gt;"",D174&lt;&gt;"",E174&lt;&gt;"",F174&lt;&gt;"",G174&lt;&gt;"",H174&lt;&gt;""),VLOOKUP(G174,通所リハビリテーション費!$A$62:$B$66,2,0),0)</f>
        <v>0</v>
      </c>
      <c r="J174" s="42">
        <f t="shared" si="33"/>
        <v>0</v>
      </c>
    </row>
    <row r="175" spans="1:10" ht="24.95" customHeight="1" x14ac:dyDescent="0.4">
      <c r="A175" s="110" t="s">
        <v>38</v>
      </c>
      <c r="B175" s="111"/>
      <c r="C175" s="111"/>
      <c r="D175" s="111"/>
      <c r="E175" s="111"/>
      <c r="F175" s="111"/>
      <c r="G175" s="112"/>
      <c r="H175" s="43">
        <f>SUMIF(H165:H174,"&lt;&gt;#N/A")</f>
        <v>0</v>
      </c>
      <c r="I175" s="43">
        <f t="shared" ref="I175:J175" si="34">SUMIF(I165:I174,"&lt;&gt;#N/A")</f>
        <v>0</v>
      </c>
      <c r="J175" s="43">
        <f t="shared" si="34"/>
        <v>0</v>
      </c>
    </row>
    <row r="176" spans="1:10" ht="24.95" customHeight="1" x14ac:dyDescent="0.4">
      <c r="A176" s="54"/>
      <c r="B176" s="54"/>
      <c r="C176" s="54"/>
      <c r="D176" s="54"/>
      <c r="E176" s="54"/>
      <c r="F176" s="54"/>
      <c r="G176" s="55"/>
      <c r="H176" s="55"/>
      <c r="I176" s="55"/>
    </row>
    <row r="177" spans="1:10" ht="24.95" customHeight="1" x14ac:dyDescent="0.4">
      <c r="A177" s="56" t="s">
        <v>91</v>
      </c>
      <c r="B177" s="54"/>
      <c r="C177" s="54"/>
      <c r="D177" s="54"/>
      <c r="E177" s="54"/>
      <c r="F177" s="54"/>
      <c r="G177" s="55"/>
      <c r="H177" s="55"/>
      <c r="I177" s="55"/>
    </row>
    <row r="178" spans="1:10" ht="42.95" customHeight="1" x14ac:dyDescent="0.4">
      <c r="A178" s="160" t="s">
        <v>132</v>
      </c>
      <c r="B178" s="28" t="s">
        <v>49</v>
      </c>
      <c r="C178" s="28" t="s">
        <v>51</v>
      </c>
      <c r="D178" s="28" t="s">
        <v>32</v>
      </c>
      <c r="E178" s="41" t="s">
        <v>162</v>
      </c>
      <c r="F178" s="41" t="s">
        <v>163</v>
      </c>
      <c r="G178" s="28" t="s">
        <v>33</v>
      </c>
      <c r="H178" s="41" t="s">
        <v>133</v>
      </c>
      <c r="I178" s="41" t="s">
        <v>35</v>
      </c>
      <c r="J178" s="41" t="s">
        <v>113</v>
      </c>
    </row>
    <row r="179" spans="1:10" ht="24.95" customHeight="1" x14ac:dyDescent="0.4">
      <c r="A179" s="160"/>
      <c r="B179" s="49"/>
      <c r="C179" s="59"/>
      <c r="D179" s="49"/>
      <c r="E179" s="49"/>
      <c r="F179" s="49"/>
      <c r="G179" s="49"/>
      <c r="H179" s="50"/>
      <c r="I179" s="42">
        <f>IF(AND(B179&lt;&gt;"",C179&lt;&gt;"",D179&lt;&gt;"",E179&lt;&gt;"",F179&lt;&gt;"",G179&lt;&gt;"",H179&lt;&gt;""),VLOOKUP(G179,通所リハビリテーション費!$A$62:$B$66,2,0),0)</f>
        <v>0</v>
      </c>
      <c r="J179" s="42">
        <f>((I179*H179)*0.1*10)/2</f>
        <v>0</v>
      </c>
    </row>
    <row r="180" spans="1:10" ht="24.95" customHeight="1" x14ac:dyDescent="0.4">
      <c r="A180" s="160"/>
      <c r="B180" s="49"/>
      <c r="C180" s="59"/>
      <c r="D180" s="49"/>
      <c r="E180" s="49"/>
      <c r="F180" s="49"/>
      <c r="G180" s="49"/>
      <c r="H180" s="50"/>
      <c r="I180" s="42">
        <f>IF(AND(B180&lt;&gt;"",C180&lt;&gt;"",D180&lt;&gt;"",E180&lt;&gt;"",F180&lt;&gt;"",G180&lt;&gt;"",H180&lt;&gt;""),VLOOKUP(G180,通所リハビリテーション費!$A$62:$B$66,2,0),0)</f>
        <v>0</v>
      </c>
      <c r="J180" s="42">
        <f t="shared" ref="J180:J183" si="35">((I180*H180)*0.1*10)/2</f>
        <v>0</v>
      </c>
    </row>
    <row r="181" spans="1:10" ht="24.95" customHeight="1" x14ac:dyDescent="0.4">
      <c r="A181" s="160"/>
      <c r="B181" s="49"/>
      <c r="C181" s="59"/>
      <c r="D181" s="49"/>
      <c r="E181" s="49"/>
      <c r="F181" s="49"/>
      <c r="G181" s="49"/>
      <c r="H181" s="50"/>
      <c r="I181" s="42">
        <f>IF(AND(B181&lt;&gt;"",C181&lt;&gt;"",D181&lt;&gt;"",E181&lt;&gt;"",F181&lt;&gt;"",G181&lt;&gt;"",H181&lt;&gt;""),VLOOKUP(G181,通所リハビリテーション費!$A$62:$B$66,2,0),0)</f>
        <v>0</v>
      </c>
      <c r="J181" s="42">
        <f t="shared" si="35"/>
        <v>0</v>
      </c>
    </row>
    <row r="182" spans="1:10" ht="24.95" customHeight="1" x14ac:dyDescent="0.4">
      <c r="A182" s="160"/>
      <c r="B182" s="49"/>
      <c r="C182" s="59"/>
      <c r="D182" s="49"/>
      <c r="E182" s="49"/>
      <c r="F182" s="49"/>
      <c r="G182" s="49"/>
      <c r="H182" s="50"/>
      <c r="I182" s="42">
        <f>IF(AND(B182&lt;&gt;"",C182&lt;&gt;"",D182&lt;&gt;"",E182&lt;&gt;"",F182&lt;&gt;"",G182&lt;&gt;"",H182&lt;&gt;""),VLOOKUP(G182,通所リハビリテーション費!$A$62:$B$66,2,0),0)</f>
        <v>0</v>
      </c>
      <c r="J182" s="42">
        <f t="shared" si="35"/>
        <v>0</v>
      </c>
    </row>
    <row r="183" spans="1:10" ht="24.95" customHeight="1" x14ac:dyDescent="0.4">
      <c r="A183" s="160"/>
      <c r="B183" s="49"/>
      <c r="C183" s="59"/>
      <c r="D183" s="49"/>
      <c r="E183" s="49"/>
      <c r="F183" s="49"/>
      <c r="G183" s="49"/>
      <c r="H183" s="50"/>
      <c r="I183" s="42">
        <f>IF(AND(B183&lt;&gt;"",C183&lt;&gt;"",D183&lt;&gt;"",E183&lt;&gt;"",F183&lt;&gt;"",G183&lt;&gt;"",H183&lt;&gt;""),VLOOKUP(G183,通所リハビリテーション費!$A$62:$B$66,2,0),0)</f>
        <v>0</v>
      </c>
      <c r="J183" s="42">
        <f t="shared" si="35"/>
        <v>0</v>
      </c>
    </row>
    <row r="184" spans="1:10" ht="24.95" customHeight="1" x14ac:dyDescent="0.4">
      <c r="A184" s="110" t="s">
        <v>38</v>
      </c>
      <c r="B184" s="111"/>
      <c r="C184" s="111"/>
      <c r="D184" s="111"/>
      <c r="E184" s="111"/>
      <c r="F184" s="111"/>
      <c r="G184" s="112"/>
      <c r="H184" s="43">
        <f>SUMIF(H179:H183,"&lt;&gt;#N/A")</f>
        <v>0</v>
      </c>
      <c r="I184" s="43">
        <f t="shared" ref="I184:J184" si="36">SUMIF(I179:I183,"&lt;&gt;#N/A")</f>
        <v>0</v>
      </c>
      <c r="J184" s="43">
        <f t="shared" si="36"/>
        <v>0</v>
      </c>
    </row>
    <row r="186" spans="1:10" ht="24.95" customHeight="1" x14ac:dyDescent="0.4">
      <c r="A186" s="40" t="s">
        <v>45</v>
      </c>
    </row>
    <row r="187" spans="1:10" ht="28.5" x14ac:dyDescent="0.4">
      <c r="A187" s="153" t="s">
        <v>46</v>
      </c>
      <c r="B187" s="153"/>
      <c r="C187" s="46" t="s">
        <v>47</v>
      </c>
      <c r="D187" s="46" t="s">
        <v>50</v>
      </c>
      <c r="E187" s="46" t="s">
        <v>113</v>
      </c>
    </row>
    <row r="188" spans="1:10" ht="24.95" customHeight="1" x14ac:dyDescent="0.4">
      <c r="A188" s="152">
        <f>COUNTA(D21:D30,D35:D39,D45:D54,D59:D63,D69:D78,D83:D87,D93:D102,D107:D111,D117:D126,D131:D135,D141:D150,D155:D159,D165:D174,D179:D183)</f>
        <v>0</v>
      </c>
      <c r="B188" s="152"/>
      <c r="C188" s="47">
        <f>COUNTA(C21:C30,C35:C39,C45:C54,C59:C63,C69:C78,C83:C87,C93:C102,C107:C111,C117:C126,C131:C135,C141:C150,C155:C159,C165:C174,C179:C183)</f>
        <v>0</v>
      </c>
      <c r="D188" s="48">
        <f>SUM(H31,H40,H55,H64,H79,H88,H103,H112,H127,H136,H151,H160,H175,H184)</f>
        <v>0</v>
      </c>
      <c r="E188" s="48">
        <f>SUM(J31,J40,J55,J64,J79,J88,J103,J112,J127,J136,J151,J160,J175,J184)</f>
        <v>0</v>
      </c>
    </row>
    <row r="192" spans="1:10" ht="18" customHeight="1" x14ac:dyDescent="0.4">
      <c r="H192" s="58"/>
      <c r="I192" s="58"/>
      <c r="J192" s="58"/>
    </row>
    <row r="194" ht="42.95" customHeight="1" x14ac:dyDescent="0.4"/>
    <row r="201" ht="18" customHeight="1" x14ac:dyDescent="0.4"/>
    <row r="203" ht="42.95" customHeight="1" x14ac:dyDescent="0.4"/>
    <row r="212" ht="42.95" customHeight="1" x14ac:dyDescent="0.4"/>
    <row r="224" ht="18" customHeight="1" x14ac:dyDescent="0.4"/>
    <row r="226" ht="42.95" customHeight="1" x14ac:dyDescent="0.4"/>
    <row r="233" ht="18" customHeight="1" x14ac:dyDescent="0.4"/>
    <row r="235" ht="42.95" customHeight="1" x14ac:dyDescent="0.4"/>
    <row r="242" ht="18" customHeight="1" x14ac:dyDescent="0.4"/>
    <row r="244" ht="36" customHeight="1" x14ac:dyDescent="0.4"/>
  </sheetData>
  <sheetProtection sheet="1" objects="1" scenarios="1"/>
  <mergeCells count="50">
    <mergeCell ref="H1:J1"/>
    <mergeCell ref="A9:B9"/>
    <mergeCell ref="C9:I9"/>
    <mergeCell ref="A10:B10"/>
    <mergeCell ref="C10:I10"/>
    <mergeCell ref="A4:J4"/>
    <mergeCell ref="A7:B7"/>
    <mergeCell ref="C7:I7"/>
    <mergeCell ref="A8:B8"/>
    <mergeCell ref="C8:I8"/>
    <mergeCell ref="A11:B11"/>
    <mergeCell ref="C11:I11"/>
    <mergeCell ref="A40:G40"/>
    <mergeCell ref="A12:B12"/>
    <mergeCell ref="C12:I12"/>
    <mergeCell ref="A13:B13"/>
    <mergeCell ref="C13:I13"/>
    <mergeCell ref="A14:B14"/>
    <mergeCell ref="C14:I14"/>
    <mergeCell ref="A15:B15"/>
    <mergeCell ref="C15:I15"/>
    <mergeCell ref="A20:A30"/>
    <mergeCell ref="A31:G31"/>
    <mergeCell ref="A34:A39"/>
    <mergeCell ref="A106:A111"/>
    <mergeCell ref="A112:G112"/>
    <mergeCell ref="A140:A150"/>
    <mergeCell ref="A136:G136"/>
    <mergeCell ref="A116:A126"/>
    <mergeCell ref="A127:G127"/>
    <mergeCell ref="A130:A135"/>
    <mergeCell ref="A79:G79"/>
    <mergeCell ref="A82:A87"/>
    <mergeCell ref="A88:G88"/>
    <mergeCell ref="A92:A102"/>
    <mergeCell ref="A103:G103"/>
    <mergeCell ref="A44:A54"/>
    <mergeCell ref="A55:G55"/>
    <mergeCell ref="A58:A63"/>
    <mergeCell ref="A64:G64"/>
    <mergeCell ref="A68:A78"/>
    <mergeCell ref="A178:A183"/>
    <mergeCell ref="A184:G184"/>
    <mergeCell ref="A187:B187"/>
    <mergeCell ref="A188:B188"/>
    <mergeCell ref="A151:G151"/>
    <mergeCell ref="A154:A159"/>
    <mergeCell ref="A160:G160"/>
    <mergeCell ref="A164:A174"/>
    <mergeCell ref="A175:G175"/>
  </mergeCells>
  <phoneticPr fontId="3"/>
  <printOptions horizontalCentered="1"/>
  <pageMargins left="0.70866141732283472" right="0.70866141732283472" top="0.74803149606299213" bottom="0.74803149606299213" header="0.31496062992125984" footer="0.31496062992125984"/>
  <pageSetup paperSize="9" scale="60" orientation="portrait" r:id="rId1"/>
  <rowBreaks count="9" manualBreakCount="9">
    <brk id="40" max="9" man="1"/>
    <brk id="64" max="9" man="1"/>
    <brk id="88" max="9" man="1"/>
    <brk id="112" max="9" man="1"/>
    <brk id="136" max="9" man="1"/>
    <brk id="160" max="9" man="1"/>
    <brk id="184" max="9" man="1"/>
    <brk id="209" max="9" man="1"/>
    <brk id="241"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602B444-59F7-4DC8-A2FB-C84ED984AF0C}">
          <x14:formula1>
            <xm:f>通所リハビリテーション費!$C$2:$C$7</xm:f>
          </x14:formula1>
          <xm:sqref>G165:G174 G21:G30 G45:G54 G69:G78 G93:G102 G117:G126 G141:G150 G59:G63 G83:G87 G107:G111 G131:G135 G155:G159 G179:G183 G35:G39</xm:sqref>
        </x14:dataValidation>
        <x14:dataValidation type="list" allowBlank="1" showInputMessage="1" showErrorMessage="1" xr:uid="{175BF44F-0D65-4CA6-9700-EDB31F4E1C7E}">
          <x14:formula1>
            <xm:f>対象地域一覧!$A$2:$A$24</xm:f>
          </x14:formula1>
          <xm:sqref>D165:D174 D35:D39 D179:D183 D155:D159 D131:D135 D107:D111 D83:D87 D59:D63 D141:D150 D117:D126 D93:D102 D69:D78 D45:D54 D21:D30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75266-7480-4F10-B9B7-B8BBEE06B61B}">
  <sheetPr>
    <tabColor theme="7" tint="0.59999389629810485"/>
  </sheetPr>
  <dimension ref="A1:U244"/>
  <sheetViews>
    <sheetView view="pageBreakPreview" topLeftCell="A10" zoomScale="85" zoomScaleNormal="100" zoomScaleSheetLayoutView="85" workbookViewId="0">
      <selection activeCell="B21" sqref="B21:H21"/>
    </sheetView>
  </sheetViews>
  <sheetFormatPr defaultColWidth="8.75" defaultRowHeight="24.95" customHeight="1" x14ac:dyDescent="0.4"/>
  <cols>
    <col min="1" max="1" width="6.75" style="32" customWidth="1"/>
    <col min="2" max="2" width="14.625" style="32" bestFit="1" customWidth="1"/>
    <col min="3" max="3" width="14.25" style="32" bestFit="1" customWidth="1"/>
    <col min="4" max="4" width="9.875" style="32" bestFit="1" customWidth="1"/>
    <col min="5" max="6" width="16.375" style="32" bestFit="1" customWidth="1"/>
    <col min="7" max="7" width="11.125" style="32" bestFit="1" customWidth="1"/>
    <col min="8" max="9" width="12.125" style="32" bestFit="1" customWidth="1"/>
    <col min="10" max="10" width="12" style="32" bestFit="1" customWidth="1"/>
    <col min="11" max="16" width="8.75" style="32"/>
    <col min="17" max="18" width="8.75" style="33"/>
    <col min="19" max="19" width="9" style="33" bestFit="1" customWidth="1"/>
    <col min="20" max="16384" width="8.75" style="32"/>
  </cols>
  <sheetData>
    <row r="1" spans="1:19" ht="24.95" customHeight="1" x14ac:dyDescent="0.4">
      <c r="A1" s="32" t="s">
        <v>125</v>
      </c>
      <c r="H1" s="109" t="s">
        <v>25</v>
      </c>
      <c r="I1" s="109"/>
      <c r="J1" s="109"/>
    </row>
    <row r="2" spans="1:19" ht="24.95" customHeight="1" x14ac:dyDescent="0.4">
      <c r="A2" s="34" t="s">
        <v>221</v>
      </c>
      <c r="Q2" s="35"/>
      <c r="R2" s="36" t="s">
        <v>79</v>
      </c>
      <c r="S2" s="36" t="s">
        <v>80</v>
      </c>
    </row>
    <row r="3" spans="1:19" ht="24.95" customHeight="1" x14ac:dyDescent="0.4">
      <c r="Q3" s="35" t="str">
        <f>'(附表2)実施状況報告（９月）'!Q3</f>
        <v>広面</v>
      </c>
      <c r="R3" s="35">
        <f t="shared" ref="R3:R45" si="0">COUNTIF($D$21:$D$30,Q3)+COUNTIF($D$35:$D$39,Q3)+COUNTIF($D$45:$D$54,Q3)+COUNTIF($D$59:$D$63,Q3)+COUNTIF($D$69:$D$78,Q3)+COUNTIF($D$83:$D$87,Q3)+COUNTIF($D$93:$D$102,Q3)+COUNTIF($D$107:$D$111,Q3)+COUNTIF($D$117:$D$126,Q3)+COUNTIF($D$131:$D$135,Q3)+COUNTIF($D$141:$D$150,Q3)+COUNTIF($D$155:$D$159,Q3)+COUNTIF($D$165:$D$174,Q3)+COUNTIF($D$179:$D$183,Q3)</f>
        <v>0</v>
      </c>
      <c r="S3" s="35">
        <f t="shared" ref="S3:S45" si="1">SUMIF($D$21:$D$30,Q3,$H$21:$H$30)+SUMIF($D$35:$D$39,Q3,$H$35:$H$39)+SUMIF($D$45:$D$54,Q3,$H$45:$H$54)+SUMIF($D$59:$D$63,Q3,$H$59:$H$63)+SUMIF($D$69:$D$78,Q3,$H$69:$H$78)+SUMIF($D$83:$D$87,Q3,$H$83:$H$87)+SUMIF($D$93:$D$102,Q3,$H$93:$H$102)+SUMIF($D$107:$D$111,Q3,$H$107:$H$111)+SUMIF($D$117:$D$126,Q3,$H$117:$H$126)+SUMIF($D$131:$D$135,Q3,$H$131:$H$135)+SUMIF($D$141:$D$150,Q3,$H$141:$H$150)+SUMIF($D$155:$D$159,Q3,$H$155:$H$159)+SUMIF($D$165:$D$174,Q3,$H$165:$H$174)+SUMIF($D$179:$D$183,Q3,$H$179:$H$183)</f>
        <v>0</v>
      </c>
    </row>
    <row r="4" spans="1:19" ht="24.95" customHeight="1" x14ac:dyDescent="0.4">
      <c r="A4" s="168" t="s">
        <v>156</v>
      </c>
      <c r="B4" s="168"/>
      <c r="C4" s="168"/>
      <c r="D4" s="168"/>
      <c r="E4" s="168"/>
      <c r="F4" s="168"/>
      <c r="G4" s="168"/>
      <c r="H4" s="168"/>
      <c r="I4" s="168"/>
      <c r="J4" s="168"/>
      <c r="Q4" s="35" t="str">
        <f>'(附表2)実施状況報告（９月）'!Q4</f>
        <v>上加茂</v>
      </c>
      <c r="R4" s="35">
        <f t="shared" si="0"/>
        <v>0</v>
      </c>
      <c r="S4" s="35">
        <f t="shared" si="1"/>
        <v>0</v>
      </c>
    </row>
    <row r="5" spans="1:19" ht="24.95" customHeight="1" x14ac:dyDescent="0.4">
      <c r="Q5" s="35" t="str">
        <f>'(附表2)実施状況報告（９月）'!Q5</f>
        <v>下加茂</v>
      </c>
      <c r="R5" s="35">
        <f t="shared" si="0"/>
        <v>0</v>
      </c>
      <c r="S5" s="35">
        <f t="shared" si="1"/>
        <v>0</v>
      </c>
    </row>
    <row r="6" spans="1:19" ht="24.95" customHeight="1" x14ac:dyDescent="0.4">
      <c r="A6" s="52" t="s">
        <v>26</v>
      </c>
      <c r="Q6" s="35" t="str">
        <f>'(附表2)実施状況報告（９月）'!Q6</f>
        <v>美原</v>
      </c>
      <c r="R6" s="35">
        <f t="shared" si="0"/>
        <v>0</v>
      </c>
      <c r="S6" s="35">
        <f t="shared" si="1"/>
        <v>0</v>
      </c>
    </row>
    <row r="7" spans="1:19" ht="24.95" customHeight="1" x14ac:dyDescent="0.4">
      <c r="A7" s="64" t="s">
        <v>81</v>
      </c>
      <c r="B7" s="64"/>
      <c r="C7" s="77" t="str">
        <f>IF(基本情報入力シート!V8="","",基本情報入力シート!V8)</f>
        <v/>
      </c>
      <c r="D7" s="78"/>
      <c r="E7" s="78"/>
      <c r="F7" s="78"/>
      <c r="G7" s="78"/>
      <c r="H7" s="78"/>
      <c r="I7" s="79"/>
      <c r="Q7" s="35" t="str">
        <f>'(附表2)実施状況報告（９月）'!Q7</f>
        <v>加茂市場</v>
      </c>
      <c r="R7" s="35">
        <f t="shared" si="0"/>
        <v>0</v>
      </c>
      <c r="S7" s="35">
        <f t="shared" si="1"/>
        <v>0</v>
      </c>
    </row>
    <row r="8" spans="1:19" ht="24.95" customHeight="1" x14ac:dyDescent="0.4">
      <c r="A8" s="64" t="s">
        <v>19</v>
      </c>
      <c r="B8" s="64"/>
      <c r="C8" s="77" t="str">
        <f>IF(基本情報入力シート!V19="","",基本情報入力シート!V19)</f>
        <v/>
      </c>
      <c r="D8" s="78"/>
      <c r="E8" s="78"/>
      <c r="F8" s="78"/>
      <c r="G8" s="78"/>
      <c r="H8" s="78"/>
      <c r="I8" s="79"/>
      <c r="Q8" s="35" t="str">
        <f>'(附表2)実施状況報告（９月）'!Q8</f>
        <v>高谷</v>
      </c>
      <c r="R8" s="35">
        <f t="shared" si="0"/>
        <v>0</v>
      </c>
      <c r="S8" s="35">
        <f t="shared" si="1"/>
        <v>0</v>
      </c>
    </row>
    <row r="9" spans="1:19" ht="24.95" customHeight="1" x14ac:dyDescent="0.4">
      <c r="A9" s="64" t="s">
        <v>20</v>
      </c>
      <c r="B9" s="64"/>
      <c r="C9" s="77" t="str">
        <f>IF(基本情報入力シート!V20="","",基本情報入力シート!V20)</f>
        <v/>
      </c>
      <c r="D9" s="78"/>
      <c r="E9" s="78"/>
      <c r="F9" s="78"/>
      <c r="G9" s="78"/>
      <c r="H9" s="78"/>
      <c r="I9" s="79"/>
      <c r="Q9" s="35" t="str">
        <f>'(附表2)実施状況報告（９月）'!Q9</f>
        <v>平岡</v>
      </c>
      <c r="R9" s="35">
        <f t="shared" si="0"/>
        <v>0</v>
      </c>
      <c r="S9" s="35">
        <f t="shared" si="1"/>
        <v>0</v>
      </c>
    </row>
    <row r="10" spans="1:19" ht="24.95" customHeight="1" x14ac:dyDescent="0.4">
      <c r="A10" s="64" t="s">
        <v>21</v>
      </c>
      <c r="B10" s="64"/>
      <c r="C10" s="77" t="str">
        <f>IF(基本情報入力シート!V21="","",基本情報入力シート!V21)</f>
        <v>通所リハビリテーション</v>
      </c>
      <c r="D10" s="78"/>
      <c r="E10" s="78"/>
      <c r="F10" s="78"/>
      <c r="G10" s="78"/>
      <c r="H10" s="78"/>
      <c r="I10" s="79"/>
      <c r="Q10" s="35" t="str">
        <f>'(附表2)実施状況報告（９月）'!Q10</f>
        <v>上野</v>
      </c>
      <c r="R10" s="35">
        <f t="shared" si="0"/>
        <v>0</v>
      </c>
      <c r="S10" s="35">
        <f t="shared" si="1"/>
        <v>0</v>
      </c>
    </row>
    <row r="11" spans="1:19" ht="24.95" customHeight="1" x14ac:dyDescent="0.4">
      <c r="A11" s="64" t="s">
        <v>108</v>
      </c>
      <c r="B11" s="64"/>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Q11" s="35" t="str">
        <f>'(附表2)実施状況報告（９月）'!Q11</f>
        <v>竹部</v>
      </c>
      <c r="R11" s="35">
        <f t="shared" si="0"/>
        <v>0</v>
      </c>
      <c r="S11" s="35">
        <f t="shared" si="1"/>
        <v>0</v>
      </c>
    </row>
    <row r="12" spans="1:19" ht="24.75" customHeight="1" x14ac:dyDescent="0.4">
      <c r="A12" s="64" t="s">
        <v>27</v>
      </c>
      <c r="B12" s="64"/>
      <c r="C12" s="77" t="s">
        <v>28</v>
      </c>
      <c r="D12" s="78"/>
      <c r="E12" s="78"/>
      <c r="F12" s="78"/>
      <c r="G12" s="78"/>
      <c r="H12" s="78"/>
      <c r="I12" s="79"/>
      <c r="Q12" s="35" t="str">
        <f>'(附表2)実施状況報告（９月）'!Q12</f>
        <v>上田東</v>
      </c>
      <c r="R12" s="35">
        <f t="shared" si="0"/>
        <v>0</v>
      </c>
      <c r="S12" s="35">
        <f t="shared" si="1"/>
        <v>0</v>
      </c>
    </row>
    <row r="13" spans="1:19" ht="36" customHeight="1" x14ac:dyDescent="0.4">
      <c r="A13" s="114"/>
      <c r="B13" s="114"/>
      <c r="C13" s="114"/>
      <c r="D13" s="114"/>
      <c r="E13" s="114"/>
      <c r="F13" s="114"/>
      <c r="G13" s="114"/>
      <c r="H13" s="114"/>
      <c r="I13" s="114"/>
      <c r="J13" s="63"/>
      <c r="Q13" s="35" t="str">
        <f>'(附表2)実施状況報告（９月）'!Q13</f>
        <v>細田</v>
      </c>
      <c r="R13" s="35">
        <f t="shared" si="0"/>
        <v>0</v>
      </c>
      <c r="S13" s="35">
        <f t="shared" si="1"/>
        <v>0</v>
      </c>
    </row>
    <row r="14" spans="1:19" ht="36" customHeight="1" x14ac:dyDescent="0.4">
      <c r="A14" s="164"/>
      <c r="B14" s="164"/>
      <c r="C14" s="115"/>
      <c r="D14" s="115"/>
      <c r="E14" s="115"/>
      <c r="F14" s="115"/>
      <c r="G14" s="115"/>
      <c r="H14" s="115"/>
      <c r="I14" s="115"/>
      <c r="J14" s="63"/>
      <c r="Q14" s="35" t="str">
        <f>'(附表2)実施状況報告（９月）'!Q14</f>
        <v>三納谷</v>
      </c>
      <c r="R14" s="35">
        <f t="shared" si="0"/>
        <v>0</v>
      </c>
      <c r="S14" s="35">
        <f t="shared" si="1"/>
        <v>0</v>
      </c>
    </row>
    <row r="15" spans="1:19" ht="36" customHeight="1" x14ac:dyDescent="0.4">
      <c r="A15" s="164"/>
      <c r="B15" s="164"/>
      <c r="C15" s="115"/>
      <c r="D15" s="115"/>
      <c r="E15" s="115"/>
      <c r="F15" s="115"/>
      <c r="G15" s="115"/>
      <c r="H15" s="115"/>
      <c r="I15" s="115"/>
      <c r="J15" s="63"/>
      <c r="Q15" s="35" t="str">
        <f>'(附表2)実施状況報告（９月）'!Q15</f>
        <v>上田西</v>
      </c>
      <c r="R15" s="35">
        <f t="shared" si="0"/>
        <v>0</v>
      </c>
      <c r="S15" s="35">
        <f t="shared" si="1"/>
        <v>0</v>
      </c>
    </row>
    <row r="16" spans="1:19" ht="18" customHeight="1" x14ac:dyDescent="0.4">
      <c r="Q16" s="35" t="str">
        <f>'(附表2)実施状況報告（９月）'!Q16</f>
        <v>円城</v>
      </c>
      <c r="R16" s="35">
        <f t="shared" si="0"/>
        <v>0</v>
      </c>
      <c r="S16" s="35">
        <f t="shared" si="1"/>
        <v>0</v>
      </c>
    </row>
    <row r="17" spans="1:19" ht="24.95" customHeight="1" x14ac:dyDescent="0.4">
      <c r="A17" s="40" t="s">
        <v>89</v>
      </c>
      <c r="Q17" s="35" t="str">
        <f>'(附表2)実施状況報告（９月）'!Q17</f>
        <v>案田</v>
      </c>
      <c r="R17" s="35">
        <f t="shared" si="0"/>
        <v>0</v>
      </c>
      <c r="S17" s="35">
        <f t="shared" si="1"/>
        <v>0</v>
      </c>
    </row>
    <row r="18" spans="1:19" ht="24.95" customHeight="1" x14ac:dyDescent="0.4">
      <c r="A18" s="40" t="s">
        <v>60</v>
      </c>
      <c r="Q18" s="35" t="str">
        <f>'(附表2)実施状況報告（９月）'!Q18</f>
        <v>高富</v>
      </c>
      <c r="R18" s="35">
        <f t="shared" si="0"/>
        <v>0</v>
      </c>
      <c r="S18" s="35">
        <f t="shared" si="1"/>
        <v>0</v>
      </c>
    </row>
    <row r="19" spans="1:19" ht="24.95" customHeight="1" x14ac:dyDescent="0.4">
      <c r="A19" s="53" t="s">
        <v>90</v>
      </c>
      <c r="Q19" s="35" t="str">
        <f>'(附表2)実施状況報告（９月）'!Q19</f>
        <v>神瀬</v>
      </c>
      <c r="R19" s="35">
        <f t="shared" si="0"/>
        <v>0</v>
      </c>
      <c r="S19" s="35">
        <f t="shared" si="1"/>
        <v>0</v>
      </c>
    </row>
    <row r="20" spans="1:19" ht="42.95" customHeight="1" x14ac:dyDescent="0.4">
      <c r="A20" s="165" t="s">
        <v>126</v>
      </c>
      <c r="B20" s="28" t="s">
        <v>49</v>
      </c>
      <c r="C20" s="28" t="s">
        <v>51</v>
      </c>
      <c r="D20" s="28" t="s">
        <v>32</v>
      </c>
      <c r="E20" s="41" t="s">
        <v>162</v>
      </c>
      <c r="F20" s="41" t="s">
        <v>163</v>
      </c>
      <c r="G20" s="28" t="s">
        <v>33</v>
      </c>
      <c r="H20" s="41" t="s">
        <v>50</v>
      </c>
      <c r="I20" s="41" t="s">
        <v>35</v>
      </c>
      <c r="J20" s="41" t="s">
        <v>113</v>
      </c>
      <c r="Q20" s="35" t="str">
        <f>'(附表2)実施状況報告（９月）'!Q20</f>
        <v>小森</v>
      </c>
      <c r="R20" s="35">
        <f t="shared" si="0"/>
        <v>0</v>
      </c>
      <c r="S20" s="35">
        <f t="shared" si="1"/>
        <v>0</v>
      </c>
    </row>
    <row r="21" spans="1:19" ht="24.95" customHeight="1" x14ac:dyDescent="0.4">
      <c r="A21" s="166"/>
      <c r="B21" s="49"/>
      <c r="C21" s="59"/>
      <c r="D21" s="49"/>
      <c r="E21" s="49"/>
      <c r="F21" s="49"/>
      <c r="G21" s="49"/>
      <c r="H21" s="50"/>
      <c r="I21" s="42">
        <f>IF(AND(B21&lt;&gt;"",C21&lt;&gt;"",D21&lt;&gt;"",E21&lt;&gt;"",F21&lt;&gt;"",G21&lt;&gt;"",H21&lt;&gt;""),VLOOKUP(G21,通所リハビリテーション費!$A$20:$B$24,2,0),0)</f>
        <v>0</v>
      </c>
      <c r="J21" s="42">
        <f>(I21*H21)*0.1*10</f>
        <v>0</v>
      </c>
      <c r="Q21" s="35" t="str">
        <f>'(附表2)実施状況報告（９月）'!Q21</f>
        <v>尾原</v>
      </c>
      <c r="R21" s="35">
        <f t="shared" si="0"/>
        <v>0</v>
      </c>
      <c r="S21" s="35">
        <f t="shared" si="1"/>
        <v>0</v>
      </c>
    </row>
    <row r="22" spans="1:19" ht="24.95" customHeight="1" x14ac:dyDescent="0.4">
      <c r="A22" s="166"/>
      <c r="B22" s="49"/>
      <c r="C22" s="59"/>
      <c r="D22" s="49"/>
      <c r="E22" s="49"/>
      <c r="F22" s="49"/>
      <c r="G22" s="49"/>
      <c r="H22" s="50"/>
      <c r="I22" s="42">
        <f>IF(AND(B22&lt;&gt;"",C22&lt;&gt;"",D22&lt;&gt;"",E22&lt;&gt;"",F22&lt;&gt;"",G22&lt;&gt;"",H22&lt;&gt;""),VLOOKUP(G22,通所リハビリテーション費!$A$20:$B$24,2,0),0)</f>
        <v>0</v>
      </c>
      <c r="J22" s="42">
        <f t="shared" ref="J22:J25" si="2">(I22*H22)*0.1*10</f>
        <v>0</v>
      </c>
      <c r="Q22" s="35" t="str">
        <f>'(附表2)実施状況報告（９月）'!Q22</f>
        <v>笹目</v>
      </c>
      <c r="R22" s="35">
        <f t="shared" si="0"/>
        <v>0</v>
      </c>
      <c r="S22" s="35">
        <f t="shared" si="1"/>
        <v>0</v>
      </c>
    </row>
    <row r="23" spans="1:19" ht="24.95" customHeight="1" x14ac:dyDescent="0.4">
      <c r="A23" s="166"/>
      <c r="B23" s="49"/>
      <c r="C23" s="59"/>
      <c r="D23" s="49"/>
      <c r="E23" s="49"/>
      <c r="F23" s="49"/>
      <c r="G23" s="49"/>
      <c r="H23" s="50"/>
      <c r="I23" s="42">
        <f>IF(AND(B23&lt;&gt;"",C23&lt;&gt;"",D23&lt;&gt;"",E23&lt;&gt;"",F23&lt;&gt;"",G23&lt;&gt;"",H23&lt;&gt;""),VLOOKUP(G23,通所リハビリテーション費!$A$20:$B$24,2,0),0)</f>
        <v>0</v>
      </c>
      <c r="J23" s="42">
        <f t="shared" si="2"/>
        <v>0</v>
      </c>
      <c r="Q23" s="35" t="str">
        <f>'(附表2)実施状況報告（９月）'!Q23</f>
        <v>福沢</v>
      </c>
      <c r="R23" s="35">
        <f t="shared" si="0"/>
        <v>0</v>
      </c>
      <c r="S23" s="35">
        <f t="shared" si="1"/>
        <v>0</v>
      </c>
    </row>
    <row r="24" spans="1:19" ht="24.95" customHeight="1" x14ac:dyDescent="0.4">
      <c r="A24" s="166"/>
      <c r="B24" s="49"/>
      <c r="C24" s="59"/>
      <c r="D24" s="49"/>
      <c r="E24" s="49"/>
      <c r="F24" s="49"/>
      <c r="G24" s="49"/>
      <c r="H24" s="50"/>
      <c r="I24" s="42">
        <f>IF(AND(B24&lt;&gt;"",C24&lt;&gt;"",D24&lt;&gt;"",E24&lt;&gt;"",F24&lt;&gt;"",G24&lt;&gt;"",H24&lt;&gt;""),VLOOKUP(G24,通所リハビリテーション費!$A$20:$B$24,2,0),0)</f>
        <v>0</v>
      </c>
      <c r="J24" s="42">
        <f t="shared" si="2"/>
        <v>0</v>
      </c>
      <c r="Q24" s="35" t="str">
        <f>'(附表2)実施状況報告（９月）'!Q24</f>
        <v>溝部</v>
      </c>
      <c r="R24" s="35">
        <f t="shared" si="0"/>
        <v>0</v>
      </c>
      <c r="S24" s="35">
        <f t="shared" si="1"/>
        <v>0</v>
      </c>
    </row>
    <row r="25" spans="1:19" ht="24.95" customHeight="1" x14ac:dyDescent="0.4">
      <c r="A25" s="166"/>
      <c r="B25" s="49"/>
      <c r="C25" s="59"/>
      <c r="D25" s="49"/>
      <c r="E25" s="49"/>
      <c r="F25" s="49"/>
      <c r="G25" s="49"/>
      <c r="H25" s="50"/>
      <c r="I25" s="42">
        <f>IF(AND(B25&lt;&gt;"",C25&lt;&gt;"",D25&lt;&gt;"",E25&lt;&gt;"",F25&lt;&gt;"",G25&lt;&gt;"",H25&lt;&gt;""),VLOOKUP(G25,通所リハビリテーション費!$A$20:$B$24,2,0),0)</f>
        <v>0</v>
      </c>
      <c r="J25" s="42">
        <f t="shared" si="2"/>
        <v>0</v>
      </c>
      <c r="Q25" s="35">
        <f>'(附表2)実施状況報告（９月）'!Q25</f>
        <v>0</v>
      </c>
      <c r="R25" s="35">
        <f t="shared" si="0"/>
        <v>0</v>
      </c>
      <c r="S25" s="35">
        <f t="shared" si="1"/>
        <v>0</v>
      </c>
    </row>
    <row r="26" spans="1:19" ht="24.95" customHeight="1" x14ac:dyDescent="0.4">
      <c r="A26" s="166"/>
      <c r="B26" s="49"/>
      <c r="C26" s="49"/>
      <c r="D26" s="49"/>
      <c r="E26" s="49"/>
      <c r="F26" s="49"/>
      <c r="G26" s="49"/>
      <c r="H26" s="50"/>
      <c r="I26" s="42">
        <f>IF(AND(B26&lt;&gt;"",C26&lt;&gt;"",D26&lt;&gt;"",E26&lt;&gt;"",F26&lt;&gt;"",G26&lt;&gt;"",H26&lt;&gt;""),VLOOKUP(G26,通所リハビリテーション費!$A$20:$B$24,2,0),0)</f>
        <v>0</v>
      </c>
      <c r="J26" s="42">
        <f>(I26*H26)*0.1*10</f>
        <v>0</v>
      </c>
      <c r="Q26" s="35">
        <f>'(附表2)実施状況報告（９月）'!Q26</f>
        <v>0</v>
      </c>
      <c r="R26" s="35">
        <f t="shared" si="0"/>
        <v>0</v>
      </c>
      <c r="S26" s="35">
        <f t="shared" si="1"/>
        <v>0</v>
      </c>
    </row>
    <row r="27" spans="1:19" ht="24.95" customHeight="1" x14ac:dyDescent="0.4">
      <c r="A27" s="166"/>
      <c r="B27" s="49"/>
      <c r="C27" s="49"/>
      <c r="D27" s="49"/>
      <c r="E27" s="49"/>
      <c r="F27" s="49"/>
      <c r="G27" s="49"/>
      <c r="H27" s="50"/>
      <c r="I27" s="42">
        <f>IF(AND(B27&lt;&gt;"",C27&lt;&gt;"",D27&lt;&gt;"",E27&lt;&gt;"",F27&lt;&gt;"",G27&lt;&gt;"",H27&lt;&gt;""),VLOOKUP(G27,通所リハビリテーション費!$A$20:$B$24,2,0),0)</f>
        <v>0</v>
      </c>
      <c r="J27" s="42">
        <f t="shared" ref="J27:J30" si="3">(I27*H27)*0.1*10</f>
        <v>0</v>
      </c>
      <c r="Q27" s="35">
        <f>'(附表2)実施状況報告（９月）'!Q27</f>
        <v>0</v>
      </c>
      <c r="R27" s="35">
        <f t="shared" si="0"/>
        <v>0</v>
      </c>
      <c r="S27" s="35">
        <f t="shared" si="1"/>
        <v>0</v>
      </c>
    </row>
    <row r="28" spans="1:19" ht="24.95" customHeight="1" x14ac:dyDescent="0.4">
      <c r="A28" s="166"/>
      <c r="B28" s="49"/>
      <c r="C28" s="49"/>
      <c r="D28" s="49"/>
      <c r="E28" s="49"/>
      <c r="F28" s="49"/>
      <c r="G28" s="49"/>
      <c r="H28" s="50"/>
      <c r="I28" s="42">
        <f>IF(AND(B28&lt;&gt;"",C28&lt;&gt;"",D28&lt;&gt;"",E28&lt;&gt;"",F28&lt;&gt;"",G28&lt;&gt;"",H28&lt;&gt;""),VLOOKUP(G28,通所リハビリテーション費!$A$20:$B$24,2,0),0)</f>
        <v>0</v>
      </c>
      <c r="J28" s="42">
        <f t="shared" si="3"/>
        <v>0</v>
      </c>
      <c r="Q28" s="35">
        <f>'(附表2)実施状況報告（９月）'!Q28</f>
        <v>0</v>
      </c>
      <c r="R28" s="35">
        <f t="shared" si="0"/>
        <v>0</v>
      </c>
      <c r="S28" s="35">
        <f t="shared" si="1"/>
        <v>0</v>
      </c>
    </row>
    <row r="29" spans="1:19" ht="24.95" customHeight="1" x14ac:dyDescent="0.4">
      <c r="A29" s="166"/>
      <c r="B29" s="49"/>
      <c r="C29" s="49"/>
      <c r="D29" s="49"/>
      <c r="E29" s="49"/>
      <c r="F29" s="49"/>
      <c r="G29" s="49"/>
      <c r="H29" s="50"/>
      <c r="I29" s="42">
        <f>IF(AND(B29&lt;&gt;"",C29&lt;&gt;"",D29&lt;&gt;"",E29&lt;&gt;"",F29&lt;&gt;"",G29&lt;&gt;"",H29&lt;&gt;""),VLOOKUP(G29,通所リハビリテーション費!$A$20:$B$24,2,0),0)</f>
        <v>0</v>
      </c>
      <c r="J29" s="42">
        <f t="shared" si="3"/>
        <v>0</v>
      </c>
      <c r="Q29" s="35">
        <f>'(附表2)実施状況報告（９月）'!Q29</f>
        <v>0</v>
      </c>
      <c r="R29" s="35">
        <f t="shared" si="0"/>
        <v>0</v>
      </c>
      <c r="S29" s="35">
        <f t="shared" si="1"/>
        <v>0</v>
      </c>
    </row>
    <row r="30" spans="1:19" ht="24.95" customHeight="1" x14ac:dyDescent="0.4">
      <c r="A30" s="167"/>
      <c r="B30" s="49"/>
      <c r="C30" s="49"/>
      <c r="D30" s="49"/>
      <c r="E30" s="49"/>
      <c r="F30" s="49"/>
      <c r="G30" s="49"/>
      <c r="H30" s="50"/>
      <c r="I30" s="42">
        <f>IF(AND(B30&lt;&gt;"",C30&lt;&gt;"",D30&lt;&gt;"",E30&lt;&gt;"",F30&lt;&gt;"",G30&lt;&gt;"",H30&lt;&gt;""),VLOOKUP(G30,通所リハビリテーション費!$A$20:$B$24,2,0),0)</f>
        <v>0</v>
      </c>
      <c r="J30" s="42">
        <f t="shared" si="3"/>
        <v>0</v>
      </c>
      <c r="Q30" s="35">
        <f>'(附表2)実施状況報告（９月）'!Q30</f>
        <v>0</v>
      </c>
      <c r="R30" s="35">
        <f t="shared" si="0"/>
        <v>0</v>
      </c>
      <c r="S30" s="35">
        <f t="shared" si="1"/>
        <v>0</v>
      </c>
    </row>
    <row r="31" spans="1:19" ht="24.95" customHeight="1" x14ac:dyDescent="0.4">
      <c r="A31" s="110" t="s">
        <v>38</v>
      </c>
      <c r="B31" s="111"/>
      <c r="C31" s="111"/>
      <c r="D31" s="111"/>
      <c r="E31" s="111"/>
      <c r="F31" s="111"/>
      <c r="G31" s="112"/>
      <c r="H31" s="43">
        <f>SUMIF(H21:H30,"&lt;&gt;#N/A")</f>
        <v>0</v>
      </c>
      <c r="I31" s="43">
        <f t="shared" ref="I31:J31" si="4">SUMIF(I21:I30,"&lt;&gt;#N/A")</f>
        <v>0</v>
      </c>
      <c r="J31" s="43">
        <f t="shared" si="4"/>
        <v>0</v>
      </c>
      <c r="Q31" s="35">
        <f>'(附表2)実施状況報告（９月）'!Q31</f>
        <v>0</v>
      </c>
      <c r="R31" s="35">
        <f t="shared" si="0"/>
        <v>0</v>
      </c>
      <c r="S31" s="35">
        <f t="shared" si="1"/>
        <v>0</v>
      </c>
    </row>
    <row r="32" spans="1:19" ht="24.95" customHeight="1" x14ac:dyDescent="0.4">
      <c r="A32" s="54"/>
      <c r="B32" s="54"/>
      <c r="C32" s="54"/>
      <c r="D32" s="54"/>
      <c r="E32" s="54"/>
      <c r="F32" s="54"/>
      <c r="G32" s="55"/>
      <c r="H32" s="55"/>
      <c r="I32" s="55"/>
      <c r="Q32" s="35"/>
      <c r="R32" s="35">
        <f t="shared" si="0"/>
        <v>0</v>
      </c>
      <c r="S32" s="35">
        <f t="shared" si="1"/>
        <v>0</v>
      </c>
    </row>
    <row r="33" spans="1:19" ht="24.95" customHeight="1" x14ac:dyDescent="0.4">
      <c r="A33" s="56" t="s">
        <v>91</v>
      </c>
      <c r="B33" s="54"/>
      <c r="C33" s="54"/>
      <c r="D33" s="54"/>
      <c r="E33" s="54"/>
      <c r="F33" s="54"/>
      <c r="G33" s="55"/>
      <c r="H33" s="55"/>
      <c r="I33" s="55"/>
      <c r="Q33" s="35"/>
      <c r="R33" s="35">
        <f t="shared" si="0"/>
        <v>0</v>
      </c>
      <c r="S33" s="35">
        <f t="shared" si="1"/>
        <v>0</v>
      </c>
    </row>
    <row r="34" spans="1:19" ht="42.95" customHeight="1" x14ac:dyDescent="0.4">
      <c r="A34" s="160" t="s">
        <v>126</v>
      </c>
      <c r="B34" s="28" t="s">
        <v>49</v>
      </c>
      <c r="C34" s="28" t="s">
        <v>51</v>
      </c>
      <c r="D34" s="28" t="s">
        <v>32</v>
      </c>
      <c r="E34" s="41" t="s">
        <v>162</v>
      </c>
      <c r="F34" s="41" t="s">
        <v>163</v>
      </c>
      <c r="G34" s="28" t="s">
        <v>33</v>
      </c>
      <c r="H34" s="41" t="s">
        <v>133</v>
      </c>
      <c r="I34" s="41" t="s">
        <v>35</v>
      </c>
      <c r="J34" s="41" t="s">
        <v>113</v>
      </c>
      <c r="Q34" s="35"/>
      <c r="R34" s="35">
        <f t="shared" si="0"/>
        <v>0</v>
      </c>
      <c r="S34" s="35">
        <f t="shared" si="1"/>
        <v>0</v>
      </c>
    </row>
    <row r="35" spans="1:19" ht="24.95" customHeight="1" x14ac:dyDescent="0.4">
      <c r="A35" s="160"/>
      <c r="B35" s="49"/>
      <c r="C35" s="59"/>
      <c r="D35" s="49"/>
      <c r="E35" s="49"/>
      <c r="F35" s="49"/>
      <c r="G35" s="49"/>
      <c r="H35" s="50"/>
      <c r="I35" s="42">
        <f>IF(AND(B35&lt;&gt;"",C35&lt;&gt;"",D35&lt;&gt;"",E35&lt;&gt;"",F35&lt;&gt;"",G35&lt;&gt;"",H35&lt;&gt;""),VLOOKUP(G35,通所リハビリテーション費!$A$20:$B$24,2,0),0)</f>
        <v>0</v>
      </c>
      <c r="J35" s="42">
        <f>((I35*H35)*0.1*10)/2</f>
        <v>0</v>
      </c>
      <c r="Q35" s="35"/>
      <c r="R35" s="35">
        <f t="shared" si="0"/>
        <v>0</v>
      </c>
      <c r="S35" s="35">
        <f t="shared" si="1"/>
        <v>0</v>
      </c>
    </row>
    <row r="36" spans="1:19" ht="24.95" customHeight="1" x14ac:dyDescent="0.4">
      <c r="A36" s="160"/>
      <c r="B36" s="49"/>
      <c r="C36" s="59"/>
      <c r="D36" s="49"/>
      <c r="E36" s="49"/>
      <c r="F36" s="49"/>
      <c r="G36" s="49"/>
      <c r="H36" s="50"/>
      <c r="I36" s="42">
        <f>IF(AND(B36&lt;&gt;"",C36&lt;&gt;"",D36&lt;&gt;"",E36&lt;&gt;"",F36&lt;&gt;"",G36&lt;&gt;"",H36&lt;&gt;""),VLOOKUP(G36,通所リハビリテーション費!$A$20:$B$24,2,0),0)</f>
        <v>0</v>
      </c>
      <c r="J36" s="42">
        <f t="shared" ref="J36:J39" si="5">((I36*H36)*0.1*10)/2</f>
        <v>0</v>
      </c>
      <c r="Q36" s="35"/>
      <c r="R36" s="35">
        <f t="shared" si="0"/>
        <v>0</v>
      </c>
      <c r="S36" s="35">
        <f t="shared" si="1"/>
        <v>0</v>
      </c>
    </row>
    <row r="37" spans="1:19" ht="24.95" customHeight="1" x14ac:dyDescent="0.4">
      <c r="A37" s="160"/>
      <c r="B37" s="49"/>
      <c r="C37" s="59"/>
      <c r="D37" s="49"/>
      <c r="E37" s="49"/>
      <c r="F37" s="49"/>
      <c r="G37" s="49"/>
      <c r="H37" s="50"/>
      <c r="I37" s="42">
        <f>IF(AND(B37&lt;&gt;"",C37&lt;&gt;"",D37&lt;&gt;"",E37&lt;&gt;"",F37&lt;&gt;"",G37&lt;&gt;"",H37&lt;&gt;""),VLOOKUP(G37,通所リハビリテーション費!$A$20:$B$24,2,0),0)</f>
        <v>0</v>
      </c>
      <c r="J37" s="42">
        <f t="shared" si="5"/>
        <v>0</v>
      </c>
      <c r="Q37" s="35"/>
      <c r="R37" s="35">
        <f t="shared" si="0"/>
        <v>0</v>
      </c>
      <c r="S37" s="35">
        <f t="shared" si="1"/>
        <v>0</v>
      </c>
    </row>
    <row r="38" spans="1:19" ht="24.95" customHeight="1" x14ac:dyDescent="0.4">
      <c r="A38" s="160"/>
      <c r="B38" s="49"/>
      <c r="C38" s="59"/>
      <c r="D38" s="49"/>
      <c r="E38" s="49"/>
      <c r="F38" s="49"/>
      <c r="G38" s="49"/>
      <c r="H38" s="50"/>
      <c r="I38" s="42">
        <f>IF(AND(B38&lt;&gt;"",C38&lt;&gt;"",D38&lt;&gt;"",E38&lt;&gt;"",F38&lt;&gt;"",G38&lt;&gt;"",H38&lt;&gt;""),VLOOKUP(G38,通所リハビリテーション費!$A$20:$B$24,2,0),0)</f>
        <v>0</v>
      </c>
      <c r="J38" s="42">
        <f t="shared" si="5"/>
        <v>0</v>
      </c>
      <c r="Q38" s="35"/>
      <c r="R38" s="35">
        <f t="shared" si="0"/>
        <v>0</v>
      </c>
      <c r="S38" s="35">
        <f t="shared" si="1"/>
        <v>0</v>
      </c>
    </row>
    <row r="39" spans="1:19" ht="24.95" customHeight="1" x14ac:dyDescent="0.4">
      <c r="A39" s="160"/>
      <c r="B39" s="49"/>
      <c r="C39" s="59"/>
      <c r="D39" s="49"/>
      <c r="E39" s="49"/>
      <c r="F39" s="49"/>
      <c r="G39" s="49"/>
      <c r="H39" s="50"/>
      <c r="I39" s="42">
        <f>IF(AND(B39&lt;&gt;"",C39&lt;&gt;"",D39&lt;&gt;"",E39&lt;&gt;"",F39&lt;&gt;"",G39&lt;&gt;"",H39&lt;&gt;""),VLOOKUP(G39,通所リハビリテーション費!$A$20:$B$24,2,0),0)</f>
        <v>0</v>
      </c>
      <c r="J39" s="42">
        <f t="shared" si="5"/>
        <v>0</v>
      </c>
      <c r="Q39" s="35"/>
      <c r="R39" s="35">
        <f t="shared" si="0"/>
        <v>0</v>
      </c>
      <c r="S39" s="35">
        <f t="shared" si="1"/>
        <v>0</v>
      </c>
    </row>
    <row r="40" spans="1:19" ht="24.95" customHeight="1" x14ac:dyDescent="0.4">
      <c r="A40" s="154" t="s">
        <v>38</v>
      </c>
      <c r="B40" s="155"/>
      <c r="C40" s="155"/>
      <c r="D40" s="155"/>
      <c r="E40" s="155"/>
      <c r="F40" s="155"/>
      <c r="G40" s="156"/>
      <c r="H40" s="57">
        <f>SUMIF(H35:H39,"&lt;&gt;#N/A")</f>
        <v>0</v>
      </c>
      <c r="I40" s="57">
        <f t="shared" ref="I40:J40" si="6">SUMIF(I35:I39,"&lt;&gt;#N/A")</f>
        <v>0</v>
      </c>
      <c r="J40" s="57">
        <f t="shared" si="6"/>
        <v>0</v>
      </c>
      <c r="Q40" s="35"/>
      <c r="R40" s="35">
        <f t="shared" si="0"/>
        <v>0</v>
      </c>
      <c r="S40" s="35">
        <f t="shared" si="1"/>
        <v>0</v>
      </c>
    </row>
    <row r="41" spans="1:19" ht="24.95" customHeight="1" x14ac:dyDescent="0.4">
      <c r="A41" s="26"/>
      <c r="B41" s="26"/>
      <c r="C41" s="26"/>
      <c r="D41" s="26"/>
      <c r="E41" s="26"/>
      <c r="F41" s="26"/>
      <c r="G41" s="26"/>
      <c r="H41" s="27"/>
      <c r="I41" s="27"/>
      <c r="J41" s="27"/>
      <c r="Q41" s="35"/>
      <c r="R41" s="35">
        <f t="shared" si="0"/>
        <v>0</v>
      </c>
      <c r="S41" s="35">
        <f t="shared" si="1"/>
        <v>0</v>
      </c>
    </row>
    <row r="42" spans="1:19" ht="24.95" customHeight="1" x14ac:dyDescent="0.4">
      <c r="A42" s="40" t="s">
        <v>39</v>
      </c>
      <c r="Q42" s="35"/>
      <c r="R42" s="35">
        <f t="shared" si="0"/>
        <v>0</v>
      </c>
      <c r="S42" s="35">
        <f t="shared" si="1"/>
        <v>0</v>
      </c>
    </row>
    <row r="43" spans="1:19" ht="24.95" customHeight="1" x14ac:dyDescent="0.4">
      <c r="A43" s="53" t="s">
        <v>90</v>
      </c>
      <c r="Q43" s="35"/>
      <c r="R43" s="35">
        <f t="shared" si="0"/>
        <v>0</v>
      </c>
      <c r="S43" s="35">
        <f t="shared" si="1"/>
        <v>0</v>
      </c>
    </row>
    <row r="44" spans="1:19" ht="42.95" customHeight="1" x14ac:dyDescent="0.4">
      <c r="A44" s="160" t="s">
        <v>127</v>
      </c>
      <c r="B44" s="28" t="s">
        <v>49</v>
      </c>
      <c r="C44" s="28" t="s">
        <v>51</v>
      </c>
      <c r="D44" s="28" t="s">
        <v>32</v>
      </c>
      <c r="E44" s="41" t="s">
        <v>162</v>
      </c>
      <c r="F44" s="41" t="s">
        <v>163</v>
      </c>
      <c r="G44" s="28" t="s">
        <v>33</v>
      </c>
      <c r="H44" s="41" t="s">
        <v>50</v>
      </c>
      <c r="I44" s="41" t="s">
        <v>35</v>
      </c>
      <c r="J44" s="41" t="s">
        <v>113</v>
      </c>
      <c r="Q44" s="35"/>
      <c r="R44" s="35">
        <f t="shared" si="0"/>
        <v>0</v>
      </c>
      <c r="S44" s="35">
        <f t="shared" si="1"/>
        <v>0</v>
      </c>
    </row>
    <row r="45" spans="1:19" ht="24.95" customHeight="1" x14ac:dyDescent="0.4">
      <c r="A45" s="160"/>
      <c r="B45" s="49"/>
      <c r="C45" s="59"/>
      <c r="D45" s="49"/>
      <c r="E45" s="49"/>
      <c r="F45" s="49"/>
      <c r="G45" s="49"/>
      <c r="H45" s="50"/>
      <c r="I45" s="42">
        <f>IF(AND(B45&lt;&gt;"",C45&lt;&gt;"",D45&lt;&gt;"",E45&lt;&gt;"",F45&lt;&gt;"",G45&lt;&gt;"",H45&lt;&gt;""),VLOOKUP(G45,通所リハビリテーション費!$A$27:$B$31,2,0),0)</f>
        <v>0</v>
      </c>
      <c r="J45" s="42">
        <f>(I45*H45)*0.1*10</f>
        <v>0</v>
      </c>
      <c r="Q45" s="35"/>
      <c r="R45" s="35">
        <f t="shared" si="0"/>
        <v>0</v>
      </c>
      <c r="S45" s="35">
        <f t="shared" si="1"/>
        <v>0</v>
      </c>
    </row>
    <row r="46" spans="1:19" ht="24.95" customHeight="1" x14ac:dyDescent="0.4">
      <c r="A46" s="160"/>
      <c r="B46" s="49"/>
      <c r="C46" s="59"/>
      <c r="D46" s="49"/>
      <c r="E46" s="49"/>
      <c r="F46" s="49"/>
      <c r="G46" s="49"/>
      <c r="H46" s="50"/>
      <c r="I46" s="42">
        <f>IF(AND(B46&lt;&gt;"",C46&lt;&gt;"",D46&lt;&gt;"",E46&lt;&gt;"",F46&lt;&gt;"",G46&lt;&gt;"",H46&lt;&gt;""),VLOOKUP(G46,通所リハビリテーション費!$A$27:$B$31,2,0),0)</f>
        <v>0</v>
      </c>
      <c r="J46" s="42">
        <f t="shared" ref="J46:J49" si="7">(I46*H46)*0.1*10</f>
        <v>0</v>
      </c>
      <c r="R46" s="33">
        <f>SUM(R3:R45)</f>
        <v>0</v>
      </c>
      <c r="S46" s="33">
        <f>SUM(S3:S45)</f>
        <v>0</v>
      </c>
    </row>
    <row r="47" spans="1:19" ht="24.95" customHeight="1" x14ac:dyDescent="0.4">
      <c r="A47" s="160"/>
      <c r="B47" s="49"/>
      <c r="C47" s="59"/>
      <c r="D47" s="49"/>
      <c r="E47" s="49"/>
      <c r="F47" s="49"/>
      <c r="G47" s="49"/>
      <c r="H47" s="50"/>
      <c r="I47" s="42">
        <f>IF(AND(B47&lt;&gt;"",C47&lt;&gt;"",D47&lt;&gt;"",E47&lt;&gt;"",F47&lt;&gt;"",G47&lt;&gt;"",H47&lt;&gt;""),VLOOKUP(G47,通所リハビリテーション費!$A$27:$B$31,2,0),0)</f>
        <v>0</v>
      </c>
      <c r="J47" s="42">
        <f t="shared" si="7"/>
        <v>0</v>
      </c>
    </row>
    <row r="48" spans="1:19" ht="24.95" customHeight="1" x14ac:dyDescent="0.4">
      <c r="A48" s="160"/>
      <c r="B48" s="49"/>
      <c r="C48" s="59"/>
      <c r="D48" s="49"/>
      <c r="E48" s="49"/>
      <c r="F48" s="49"/>
      <c r="G48" s="49"/>
      <c r="H48" s="50"/>
      <c r="I48" s="42">
        <f>IF(AND(B48&lt;&gt;"",C48&lt;&gt;"",D48&lt;&gt;"",E48&lt;&gt;"",F48&lt;&gt;"",G48&lt;&gt;"",H48&lt;&gt;""),VLOOKUP(G48,通所リハビリテーション費!$A$27:$B$31,2,0),0)</f>
        <v>0</v>
      </c>
      <c r="J48" s="42">
        <f t="shared" si="7"/>
        <v>0</v>
      </c>
    </row>
    <row r="49" spans="1:10" ht="24.95" customHeight="1" x14ac:dyDescent="0.4">
      <c r="A49" s="160"/>
      <c r="B49" s="49"/>
      <c r="C49" s="59"/>
      <c r="D49" s="49"/>
      <c r="E49" s="49"/>
      <c r="F49" s="49"/>
      <c r="G49" s="49"/>
      <c r="H49" s="50"/>
      <c r="I49" s="42">
        <f>IF(AND(B49&lt;&gt;"",C49&lt;&gt;"",D49&lt;&gt;"",E49&lt;&gt;"",F49&lt;&gt;"",G49&lt;&gt;"",H49&lt;&gt;""),VLOOKUP(G49,通所リハビリテーション費!$A$27:$B$31,2,0),0)</f>
        <v>0</v>
      </c>
      <c r="J49" s="42">
        <f t="shared" si="7"/>
        <v>0</v>
      </c>
    </row>
    <row r="50" spans="1:10" ht="24.95" customHeight="1" x14ac:dyDescent="0.4">
      <c r="A50" s="160"/>
      <c r="B50" s="49"/>
      <c r="C50" s="49"/>
      <c r="D50" s="49"/>
      <c r="E50" s="49"/>
      <c r="F50" s="49"/>
      <c r="G50" s="49"/>
      <c r="H50" s="50"/>
      <c r="I50" s="42">
        <f>IF(AND(B50&lt;&gt;"",C50&lt;&gt;"",D50&lt;&gt;"",E50&lt;&gt;"",F50&lt;&gt;"",G50&lt;&gt;"",H50&lt;&gt;""),VLOOKUP(G50,通所リハビリテーション費!$A$27:$B$31,2,0),0)</f>
        <v>0</v>
      </c>
      <c r="J50" s="42">
        <f>(I50*H50)*0.1*10</f>
        <v>0</v>
      </c>
    </row>
    <row r="51" spans="1:10" ht="24.95" customHeight="1" x14ac:dyDescent="0.4">
      <c r="A51" s="160"/>
      <c r="B51" s="49"/>
      <c r="C51" s="49"/>
      <c r="D51" s="49"/>
      <c r="E51" s="49"/>
      <c r="F51" s="49"/>
      <c r="G51" s="49"/>
      <c r="H51" s="50"/>
      <c r="I51" s="42">
        <f>IF(AND(B51&lt;&gt;"",C51&lt;&gt;"",D51&lt;&gt;"",E51&lt;&gt;"",F51&lt;&gt;"",G51&lt;&gt;"",H51&lt;&gt;""),VLOOKUP(G51,通所リハビリテーション費!$A$27:$B$31,2,0),0)</f>
        <v>0</v>
      </c>
      <c r="J51" s="42">
        <f t="shared" ref="J51:J54" si="8">(I51*H51)*0.1*10</f>
        <v>0</v>
      </c>
    </row>
    <row r="52" spans="1:10" ht="24.95" customHeight="1" x14ac:dyDescent="0.4">
      <c r="A52" s="160"/>
      <c r="B52" s="49"/>
      <c r="C52" s="49"/>
      <c r="D52" s="49"/>
      <c r="E52" s="49"/>
      <c r="F52" s="49"/>
      <c r="G52" s="49"/>
      <c r="H52" s="50"/>
      <c r="I52" s="42">
        <f>IF(AND(B52&lt;&gt;"",C52&lt;&gt;"",D52&lt;&gt;"",E52&lt;&gt;"",F52&lt;&gt;"",G52&lt;&gt;"",H52&lt;&gt;""),VLOOKUP(G52,通所リハビリテーション費!$A$27:$B$31,2,0),0)</f>
        <v>0</v>
      </c>
      <c r="J52" s="42">
        <f t="shared" si="8"/>
        <v>0</v>
      </c>
    </row>
    <row r="53" spans="1:10" ht="24.95" customHeight="1" x14ac:dyDescent="0.4">
      <c r="A53" s="160"/>
      <c r="B53" s="49"/>
      <c r="C53" s="49"/>
      <c r="D53" s="49"/>
      <c r="E53" s="49"/>
      <c r="F53" s="49"/>
      <c r="G53" s="49"/>
      <c r="H53" s="50"/>
      <c r="I53" s="42">
        <f>IF(AND(B53&lt;&gt;"",C53&lt;&gt;"",D53&lt;&gt;"",E53&lt;&gt;"",F53&lt;&gt;"",G53&lt;&gt;"",H53&lt;&gt;""),VLOOKUP(G53,通所リハビリテーション費!$A$27:$B$31,2,0),0)</f>
        <v>0</v>
      </c>
      <c r="J53" s="42">
        <f t="shared" si="8"/>
        <v>0</v>
      </c>
    </row>
    <row r="54" spans="1:10" ht="24.95" customHeight="1" x14ac:dyDescent="0.4">
      <c r="A54" s="160"/>
      <c r="B54" s="49"/>
      <c r="C54" s="49"/>
      <c r="D54" s="49"/>
      <c r="E54" s="49"/>
      <c r="F54" s="49"/>
      <c r="G54" s="49"/>
      <c r="H54" s="50"/>
      <c r="I54" s="42">
        <f>IF(AND(B54&lt;&gt;"",C54&lt;&gt;"",D54&lt;&gt;"",E54&lt;&gt;"",F54&lt;&gt;"",G54&lt;&gt;"",H54&lt;&gt;""),VLOOKUP(G54,通所リハビリテーション費!$A$27:$B$31,2,0),0)</f>
        <v>0</v>
      </c>
      <c r="J54" s="42">
        <f t="shared" si="8"/>
        <v>0</v>
      </c>
    </row>
    <row r="55" spans="1:10" ht="24.95" customHeight="1" x14ac:dyDescent="0.4">
      <c r="A55" s="110" t="s">
        <v>38</v>
      </c>
      <c r="B55" s="111"/>
      <c r="C55" s="111"/>
      <c r="D55" s="111"/>
      <c r="E55" s="111"/>
      <c r="F55" s="111"/>
      <c r="G55" s="112"/>
      <c r="H55" s="43">
        <f>SUMIF(H45:H54,"&lt;&gt;#N/A")</f>
        <v>0</v>
      </c>
      <c r="I55" s="43">
        <f t="shared" ref="I55:J55" si="9">SUMIF(I45:I54,"&lt;&gt;#N/A")</f>
        <v>0</v>
      </c>
      <c r="J55" s="43">
        <f t="shared" si="9"/>
        <v>0</v>
      </c>
    </row>
    <row r="56" spans="1:10" ht="24.95" customHeight="1" x14ac:dyDescent="0.4">
      <c r="A56" s="54"/>
      <c r="B56" s="54"/>
      <c r="C56" s="54"/>
      <c r="D56" s="54"/>
      <c r="E56" s="54"/>
      <c r="F56" s="54"/>
      <c r="G56" s="55"/>
      <c r="H56" s="55"/>
      <c r="I56" s="55"/>
    </row>
    <row r="57" spans="1:10" ht="24.95" customHeight="1" x14ac:dyDescent="0.4">
      <c r="A57" s="56" t="s">
        <v>91</v>
      </c>
      <c r="B57" s="54"/>
      <c r="C57" s="54"/>
      <c r="D57" s="54"/>
      <c r="E57" s="54"/>
      <c r="F57" s="54"/>
      <c r="G57" s="55"/>
      <c r="H57" s="55"/>
      <c r="I57" s="55"/>
    </row>
    <row r="58" spans="1:10" ht="42.95" customHeight="1" x14ac:dyDescent="0.4">
      <c r="A58" s="160" t="s">
        <v>127</v>
      </c>
      <c r="B58" s="28" t="s">
        <v>49</v>
      </c>
      <c r="C58" s="28" t="s">
        <v>51</v>
      </c>
      <c r="D58" s="28" t="s">
        <v>32</v>
      </c>
      <c r="E58" s="41" t="s">
        <v>162</v>
      </c>
      <c r="F58" s="41" t="s">
        <v>163</v>
      </c>
      <c r="G58" s="28" t="s">
        <v>33</v>
      </c>
      <c r="H58" s="41" t="s">
        <v>133</v>
      </c>
      <c r="I58" s="41" t="s">
        <v>35</v>
      </c>
      <c r="J58" s="41" t="s">
        <v>113</v>
      </c>
    </row>
    <row r="59" spans="1:10" ht="24.95" customHeight="1" x14ac:dyDescent="0.4">
      <c r="A59" s="160"/>
      <c r="B59" s="49"/>
      <c r="C59" s="59"/>
      <c r="D59" s="49"/>
      <c r="E59" s="49"/>
      <c r="F59" s="49"/>
      <c r="G59" s="49"/>
      <c r="H59" s="50"/>
      <c r="I59" s="42">
        <f>IF(AND(B59&lt;&gt;"",C59&lt;&gt;"",D59&lt;&gt;"",E59&lt;&gt;"",F59&lt;&gt;"",G59&lt;&gt;"",H59&lt;&gt;""),VLOOKUP(G59,通所リハビリテーション費!$A$27:$B$31,2,0),0)</f>
        <v>0</v>
      </c>
      <c r="J59" s="42">
        <f>((I59*H59)*0.1*10)/2</f>
        <v>0</v>
      </c>
    </row>
    <row r="60" spans="1:10" ht="24.95" customHeight="1" x14ac:dyDescent="0.4">
      <c r="A60" s="160"/>
      <c r="B60" s="49"/>
      <c r="C60" s="59"/>
      <c r="D60" s="49"/>
      <c r="E60" s="49"/>
      <c r="F60" s="49"/>
      <c r="G60" s="49"/>
      <c r="H60" s="50"/>
      <c r="I60" s="42">
        <f>IF(AND(B60&lt;&gt;"",C60&lt;&gt;"",D60&lt;&gt;"",E60&lt;&gt;"",F60&lt;&gt;"",G60&lt;&gt;"",H60&lt;&gt;""),VLOOKUP(G60,通所リハビリテーション費!$A$27:$B$31,2,0),0)</f>
        <v>0</v>
      </c>
      <c r="J60" s="42">
        <f t="shared" ref="J60:J63" si="10">((I60*H60)*0.1*10)/2</f>
        <v>0</v>
      </c>
    </row>
    <row r="61" spans="1:10" ht="24.95" customHeight="1" x14ac:dyDescent="0.4">
      <c r="A61" s="160"/>
      <c r="B61" s="49"/>
      <c r="C61" s="59"/>
      <c r="D61" s="49"/>
      <c r="E61" s="49"/>
      <c r="F61" s="49"/>
      <c r="G61" s="49"/>
      <c r="H61" s="50"/>
      <c r="I61" s="42">
        <f>IF(AND(B61&lt;&gt;"",C61&lt;&gt;"",D61&lt;&gt;"",E61&lt;&gt;"",F61&lt;&gt;"",G61&lt;&gt;"",H61&lt;&gt;""),VLOOKUP(G61,通所リハビリテーション費!$A$27:$B$31,2,0),0)</f>
        <v>0</v>
      </c>
      <c r="J61" s="42">
        <f t="shared" si="10"/>
        <v>0</v>
      </c>
    </row>
    <row r="62" spans="1:10" ht="24.95" customHeight="1" x14ac:dyDescent="0.4">
      <c r="A62" s="160"/>
      <c r="B62" s="49"/>
      <c r="C62" s="59"/>
      <c r="D62" s="49"/>
      <c r="E62" s="49"/>
      <c r="F62" s="49"/>
      <c r="G62" s="49"/>
      <c r="H62" s="50"/>
      <c r="I62" s="42">
        <f>IF(AND(B62&lt;&gt;"",C62&lt;&gt;"",D62&lt;&gt;"",E62&lt;&gt;"",F62&lt;&gt;"",G62&lt;&gt;"",H62&lt;&gt;""),VLOOKUP(G62,通所リハビリテーション費!$A$27:$B$31,2,0),0)</f>
        <v>0</v>
      </c>
      <c r="J62" s="42">
        <f t="shared" si="10"/>
        <v>0</v>
      </c>
    </row>
    <row r="63" spans="1:10" ht="24.95" customHeight="1" x14ac:dyDescent="0.4">
      <c r="A63" s="160"/>
      <c r="B63" s="49"/>
      <c r="C63" s="59"/>
      <c r="D63" s="49"/>
      <c r="E63" s="49"/>
      <c r="F63" s="49"/>
      <c r="G63" s="49"/>
      <c r="H63" s="50"/>
      <c r="I63" s="42">
        <f>IF(AND(B63&lt;&gt;"",C63&lt;&gt;"",D63&lt;&gt;"",E63&lt;&gt;"",F63&lt;&gt;"",G63&lt;&gt;"",H63&lt;&gt;""),VLOOKUP(G63,通所リハビリテーション費!$A$27:$B$31,2,0),0)</f>
        <v>0</v>
      </c>
      <c r="J63" s="42">
        <f t="shared" si="10"/>
        <v>0</v>
      </c>
    </row>
    <row r="64" spans="1:10" ht="24.95" customHeight="1" x14ac:dyDescent="0.4">
      <c r="A64" s="110" t="s">
        <v>38</v>
      </c>
      <c r="B64" s="111"/>
      <c r="C64" s="111"/>
      <c r="D64" s="111"/>
      <c r="E64" s="111"/>
      <c r="F64" s="111"/>
      <c r="G64" s="112"/>
      <c r="H64" s="43">
        <f>SUMIF(H59:H63,"&lt;&gt;#N/A")</f>
        <v>0</v>
      </c>
      <c r="I64" s="43">
        <f t="shared" ref="I64:J64" si="11">SUMIF(I59:I63,"&lt;&gt;#N/A")</f>
        <v>0</v>
      </c>
      <c r="J64" s="43">
        <f t="shared" si="11"/>
        <v>0</v>
      </c>
    </row>
    <row r="65" spans="1:10" ht="24.95" customHeight="1" x14ac:dyDescent="0.4">
      <c r="A65" s="26"/>
      <c r="B65" s="26"/>
      <c r="C65" s="26"/>
      <c r="D65" s="26"/>
      <c r="E65" s="26"/>
      <c r="F65" s="26"/>
      <c r="G65" s="26"/>
      <c r="H65" s="27"/>
      <c r="I65" s="27"/>
      <c r="J65" s="27"/>
    </row>
    <row r="66" spans="1:10" ht="24.95" customHeight="1" x14ac:dyDescent="0.4">
      <c r="A66" s="40" t="s">
        <v>40</v>
      </c>
    </row>
    <row r="67" spans="1:10" ht="24.95" customHeight="1" x14ac:dyDescent="0.4">
      <c r="A67" s="53" t="s">
        <v>90</v>
      </c>
    </row>
    <row r="68" spans="1:10" ht="42.95" customHeight="1" x14ac:dyDescent="0.4">
      <c r="A68" s="160" t="s">
        <v>128</v>
      </c>
      <c r="B68" s="28" t="s">
        <v>49</v>
      </c>
      <c r="C68" s="28" t="s">
        <v>51</v>
      </c>
      <c r="D68" s="28" t="s">
        <v>32</v>
      </c>
      <c r="E68" s="41" t="s">
        <v>162</v>
      </c>
      <c r="F68" s="41" t="s">
        <v>163</v>
      </c>
      <c r="G68" s="28" t="s">
        <v>33</v>
      </c>
      <c r="H68" s="41" t="s">
        <v>50</v>
      </c>
      <c r="I68" s="41" t="s">
        <v>35</v>
      </c>
      <c r="J68" s="41" t="s">
        <v>113</v>
      </c>
    </row>
    <row r="69" spans="1:10" ht="24.95" customHeight="1" x14ac:dyDescent="0.4">
      <c r="A69" s="160"/>
      <c r="B69" s="49"/>
      <c r="C69" s="59"/>
      <c r="D69" s="49"/>
      <c r="E69" s="49"/>
      <c r="F69" s="49"/>
      <c r="G69" s="49"/>
      <c r="H69" s="50"/>
      <c r="I69" s="42">
        <f>IF(AND(B69&lt;&gt;"",C69&lt;&gt;"",D69&lt;&gt;"",E69&lt;&gt;"",F69&lt;&gt;"",G69&lt;&gt;"",H69&lt;&gt;""),VLOOKUP(G69,通所リハビリテーション費!$A$34:$B$38,2,0),0)</f>
        <v>0</v>
      </c>
      <c r="J69" s="42">
        <f>(I69*H69)*0.1*10</f>
        <v>0</v>
      </c>
    </row>
    <row r="70" spans="1:10" ht="24.95" customHeight="1" x14ac:dyDescent="0.4">
      <c r="A70" s="160"/>
      <c r="B70" s="49"/>
      <c r="C70" s="59"/>
      <c r="D70" s="49"/>
      <c r="E70" s="49"/>
      <c r="F70" s="49"/>
      <c r="G70" s="49"/>
      <c r="H70" s="50"/>
      <c r="I70" s="42">
        <f>IF(AND(B70&lt;&gt;"",C70&lt;&gt;"",D70&lt;&gt;"",E70&lt;&gt;"",F70&lt;&gt;"",G70&lt;&gt;"",H70&lt;&gt;""),VLOOKUP(G70,通所リハビリテーション費!$A$34:$B$38,2,0),0)</f>
        <v>0</v>
      </c>
      <c r="J70" s="42">
        <f t="shared" ref="J70:J73" si="12">(I70*H70)*0.1*10</f>
        <v>0</v>
      </c>
    </row>
    <row r="71" spans="1:10" ht="24.95" customHeight="1" x14ac:dyDescent="0.4">
      <c r="A71" s="160"/>
      <c r="B71" s="49"/>
      <c r="C71" s="59"/>
      <c r="D71" s="49"/>
      <c r="E71" s="49"/>
      <c r="F71" s="49"/>
      <c r="G71" s="49"/>
      <c r="H71" s="50"/>
      <c r="I71" s="42">
        <f>IF(AND(B71&lt;&gt;"",C71&lt;&gt;"",D71&lt;&gt;"",E71&lt;&gt;"",F71&lt;&gt;"",G71&lt;&gt;"",H71&lt;&gt;""),VLOOKUP(G71,通所リハビリテーション費!$A$34:$B$38,2,0),0)</f>
        <v>0</v>
      </c>
      <c r="J71" s="42">
        <f t="shared" si="12"/>
        <v>0</v>
      </c>
    </row>
    <row r="72" spans="1:10" ht="24.95" customHeight="1" x14ac:dyDescent="0.4">
      <c r="A72" s="160"/>
      <c r="B72" s="49"/>
      <c r="C72" s="59"/>
      <c r="D72" s="49"/>
      <c r="E72" s="49"/>
      <c r="F72" s="49"/>
      <c r="G72" s="49"/>
      <c r="H72" s="50"/>
      <c r="I72" s="42">
        <f>IF(AND(B72&lt;&gt;"",C72&lt;&gt;"",D72&lt;&gt;"",E72&lt;&gt;"",F72&lt;&gt;"",G72&lt;&gt;"",H72&lt;&gt;""),VLOOKUP(G72,通所リハビリテーション費!$A$34:$B$38,2,0),0)</f>
        <v>0</v>
      </c>
      <c r="J72" s="42">
        <f t="shared" si="12"/>
        <v>0</v>
      </c>
    </row>
    <row r="73" spans="1:10" ht="24.95" customHeight="1" x14ac:dyDescent="0.4">
      <c r="A73" s="160"/>
      <c r="B73" s="49"/>
      <c r="C73" s="59"/>
      <c r="D73" s="49"/>
      <c r="E73" s="49"/>
      <c r="F73" s="49"/>
      <c r="G73" s="49"/>
      <c r="H73" s="50"/>
      <c r="I73" s="42">
        <f>IF(AND(B73&lt;&gt;"",C73&lt;&gt;"",D73&lt;&gt;"",E73&lt;&gt;"",F73&lt;&gt;"",G73&lt;&gt;"",H73&lt;&gt;""),VLOOKUP(G73,通所リハビリテーション費!$A$34:$B$38,2,0),0)</f>
        <v>0</v>
      </c>
      <c r="J73" s="42">
        <f t="shared" si="12"/>
        <v>0</v>
      </c>
    </row>
    <row r="74" spans="1:10" ht="24.95" customHeight="1" x14ac:dyDescent="0.4">
      <c r="A74" s="160"/>
      <c r="B74" s="49"/>
      <c r="C74" s="49"/>
      <c r="D74" s="49"/>
      <c r="E74" s="49"/>
      <c r="F74" s="49"/>
      <c r="G74" s="49"/>
      <c r="H74" s="50"/>
      <c r="I74" s="42">
        <f>IF(AND(B74&lt;&gt;"",C74&lt;&gt;"",D74&lt;&gt;"",E74&lt;&gt;"",F74&lt;&gt;"",G74&lt;&gt;"",H74&lt;&gt;""),VLOOKUP(G74,通所リハビリテーション費!$A$34:$B$38,2,0),0)</f>
        <v>0</v>
      </c>
      <c r="J74" s="42">
        <f>(I74*H74)*0.1*10</f>
        <v>0</v>
      </c>
    </row>
    <row r="75" spans="1:10" ht="24.95" customHeight="1" x14ac:dyDescent="0.4">
      <c r="A75" s="160"/>
      <c r="B75" s="49"/>
      <c r="C75" s="49"/>
      <c r="D75" s="49"/>
      <c r="E75" s="49"/>
      <c r="F75" s="49"/>
      <c r="G75" s="49"/>
      <c r="H75" s="50"/>
      <c r="I75" s="42">
        <f>IF(AND(B75&lt;&gt;"",C75&lt;&gt;"",D75&lt;&gt;"",E75&lt;&gt;"",F75&lt;&gt;"",G75&lt;&gt;"",H75&lt;&gt;""),VLOOKUP(G75,通所リハビリテーション費!$A$34:$B$38,2,0),0)</f>
        <v>0</v>
      </c>
      <c r="J75" s="42">
        <f t="shared" ref="J75:J78" si="13">(I75*H75)*0.1*10</f>
        <v>0</v>
      </c>
    </row>
    <row r="76" spans="1:10" ht="24.95" customHeight="1" x14ac:dyDescent="0.4">
      <c r="A76" s="160"/>
      <c r="B76" s="49"/>
      <c r="C76" s="49"/>
      <c r="D76" s="49"/>
      <c r="E76" s="49"/>
      <c r="F76" s="49"/>
      <c r="G76" s="49"/>
      <c r="H76" s="50"/>
      <c r="I76" s="42">
        <f>IF(AND(B76&lt;&gt;"",C76&lt;&gt;"",D76&lt;&gt;"",E76&lt;&gt;"",F76&lt;&gt;"",G76&lt;&gt;"",H76&lt;&gt;""),VLOOKUP(G76,通所リハビリテーション費!$A$34:$B$38,2,0),0)</f>
        <v>0</v>
      </c>
      <c r="J76" s="42">
        <f t="shared" si="13"/>
        <v>0</v>
      </c>
    </row>
    <row r="77" spans="1:10" ht="24.95" customHeight="1" x14ac:dyDescent="0.4">
      <c r="A77" s="160"/>
      <c r="B77" s="49"/>
      <c r="C77" s="49"/>
      <c r="D77" s="49"/>
      <c r="E77" s="49"/>
      <c r="F77" s="49"/>
      <c r="G77" s="49"/>
      <c r="H77" s="50"/>
      <c r="I77" s="42">
        <f>IF(AND(B77&lt;&gt;"",C77&lt;&gt;"",D77&lt;&gt;"",E77&lt;&gt;"",F77&lt;&gt;"",G77&lt;&gt;"",H77&lt;&gt;""),VLOOKUP(G77,通所リハビリテーション費!$A$34:$B$38,2,0),0)</f>
        <v>0</v>
      </c>
      <c r="J77" s="42">
        <f t="shared" si="13"/>
        <v>0</v>
      </c>
    </row>
    <row r="78" spans="1:10" ht="24.95" customHeight="1" x14ac:dyDescent="0.4">
      <c r="A78" s="160"/>
      <c r="B78" s="49"/>
      <c r="C78" s="49"/>
      <c r="D78" s="49"/>
      <c r="E78" s="49"/>
      <c r="F78" s="49"/>
      <c r="G78" s="49"/>
      <c r="H78" s="50"/>
      <c r="I78" s="42">
        <f>IF(AND(B78&lt;&gt;"",C78&lt;&gt;"",D78&lt;&gt;"",E78&lt;&gt;"",F78&lt;&gt;"",G78&lt;&gt;"",H78&lt;&gt;""),VLOOKUP(G78,通所リハビリテーション費!$A$34:$B$38,2,0),0)</f>
        <v>0</v>
      </c>
      <c r="J78" s="42">
        <f t="shared" si="13"/>
        <v>0</v>
      </c>
    </row>
    <row r="79" spans="1:10" ht="24.95" customHeight="1" x14ac:dyDescent="0.4">
      <c r="A79" s="110" t="s">
        <v>38</v>
      </c>
      <c r="B79" s="111"/>
      <c r="C79" s="111"/>
      <c r="D79" s="111"/>
      <c r="E79" s="111"/>
      <c r="F79" s="111"/>
      <c r="G79" s="112"/>
      <c r="H79" s="43">
        <f>SUMIF(H69:H78,"&lt;&gt;#N/A")</f>
        <v>0</v>
      </c>
      <c r="I79" s="43">
        <f t="shared" ref="I79:J79" si="14">SUMIF(I69:I78,"&lt;&gt;#N/A")</f>
        <v>0</v>
      </c>
      <c r="J79" s="43">
        <f t="shared" si="14"/>
        <v>0</v>
      </c>
    </row>
    <row r="80" spans="1:10" ht="24.95" customHeight="1" x14ac:dyDescent="0.4">
      <c r="A80" s="54"/>
      <c r="B80" s="54"/>
      <c r="C80" s="54"/>
      <c r="D80" s="54"/>
      <c r="E80" s="54"/>
      <c r="F80" s="54"/>
      <c r="G80" s="55"/>
      <c r="H80" s="55"/>
      <c r="I80" s="55"/>
    </row>
    <row r="81" spans="1:10" ht="24.95" customHeight="1" x14ac:dyDescent="0.4">
      <c r="A81" s="56" t="s">
        <v>91</v>
      </c>
      <c r="B81" s="54"/>
      <c r="C81" s="54"/>
      <c r="D81" s="54"/>
      <c r="E81" s="54"/>
      <c r="F81" s="54"/>
      <c r="G81" s="55"/>
      <c r="H81" s="55"/>
      <c r="I81" s="55"/>
    </row>
    <row r="82" spans="1:10" ht="42.95" customHeight="1" x14ac:dyDescent="0.4">
      <c r="A82" s="160" t="s">
        <v>128</v>
      </c>
      <c r="B82" s="28" t="s">
        <v>49</v>
      </c>
      <c r="C82" s="28" t="s">
        <v>51</v>
      </c>
      <c r="D82" s="28" t="s">
        <v>32</v>
      </c>
      <c r="E82" s="41" t="s">
        <v>162</v>
      </c>
      <c r="F82" s="41" t="s">
        <v>163</v>
      </c>
      <c r="G82" s="28" t="s">
        <v>33</v>
      </c>
      <c r="H82" s="41" t="s">
        <v>133</v>
      </c>
      <c r="I82" s="41" t="s">
        <v>35</v>
      </c>
      <c r="J82" s="41" t="s">
        <v>113</v>
      </c>
    </row>
    <row r="83" spans="1:10" ht="24.95" customHeight="1" x14ac:dyDescent="0.4">
      <c r="A83" s="160"/>
      <c r="B83" s="49"/>
      <c r="C83" s="59"/>
      <c r="D83" s="49"/>
      <c r="E83" s="49"/>
      <c r="F83" s="49"/>
      <c r="G83" s="49"/>
      <c r="H83" s="50"/>
      <c r="I83" s="42">
        <f>IF(AND(B83&lt;&gt;"",C83&lt;&gt;"",D83&lt;&gt;"",E83&lt;&gt;"",F83&lt;&gt;"",G83&lt;&gt;"",H83&lt;&gt;""),VLOOKUP(G83,通所リハビリテーション費!$A$34:$B$38,2,0),0)</f>
        <v>0</v>
      </c>
      <c r="J83" s="42">
        <f>((I83*H83)*0.1*10)/2</f>
        <v>0</v>
      </c>
    </row>
    <row r="84" spans="1:10" ht="24.95" customHeight="1" x14ac:dyDescent="0.4">
      <c r="A84" s="160"/>
      <c r="B84" s="49"/>
      <c r="C84" s="59"/>
      <c r="D84" s="49"/>
      <c r="E84" s="49"/>
      <c r="F84" s="49"/>
      <c r="G84" s="49"/>
      <c r="H84" s="50"/>
      <c r="I84" s="42">
        <f>IF(AND(B84&lt;&gt;"",C84&lt;&gt;"",D84&lt;&gt;"",E84&lt;&gt;"",F84&lt;&gt;"",G84&lt;&gt;"",H84&lt;&gt;""),VLOOKUP(G84,通所リハビリテーション費!$A$34:$B$38,2,0),0)</f>
        <v>0</v>
      </c>
      <c r="J84" s="42">
        <f t="shared" ref="J84:J87" si="15">((I84*H84)*0.1*10)/2</f>
        <v>0</v>
      </c>
    </row>
    <row r="85" spans="1:10" ht="24.95" customHeight="1" x14ac:dyDescent="0.4">
      <c r="A85" s="160"/>
      <c r="B85" s="49"/>
      <c r="C85" s="59"/>
      <c r="D85" s="49"/>
      <c r="E85" s="49"/>
      <c r="F85" s="49"/>
      <c r="G85" s="49"/>
      <c r="H85" s="50"/>
      <c r="I85" s="42">
        <f>IF(AND(B85&lt;&gt;"",C85&lt;&gt;"",D85&lt;&gt;"",E85&lt;&gt;"",F85&lt;&gt;"",G85&lt;&gt;"",H85&lt;&gt;""),VLOOKUP(G85,通所リハビリテーション費!$A$34:$B$38,2,0),0)</f>
        <v>0</v>
      </c>
      <c r="J85" s="42">
        <f t="shared" si="15"/>
        <v>0</v>
      </c>
    </row>
    <row r="86" spans="1:10" ht="24.95" customHeight="1" x14ac:dyDescent="0.4">
      <c r="A86" s="160"/>
      <c r="B86" s="49"/>
      <c r="C86" s="59"/>
      <c r="D86" s="49"/>
      <c r="E86" s="49"/>
      <c r="F86" s="49"/>
      <c r="G86" s="49"/>
      <c r="H86" s="50"/>
      <c r="I86" s="42">
        <f>IF(AND(B86&lt;&gt;"",C86&lt;&gt;"",D86&lt;&gt;"",E86&lt;&gt;"",F86&lt;&gt;"",G86&lt;&gt;"",H86&lt;&gt;""),VLOOKUP(G86,通所リハビリテーション費!$A$34:$B$38,2,0),0)</f>
        <v>0</v>
      </c>
      <c r="J86" s="42">
        <f t="shared" si="15"/>
        <v>0</v>
      </c>
    </row>
    <row r="87" spans="1:10" ht="24.95" customHeight="1" x14ac:dyDescent="0.4">
      <c r="A87" s="160"/>
      <c r="B87" s="49"/>
      <c r="C87" s="59"/>
      <c r="D87" s="49"/>
      <c r="E87" s="49"/>
      <c r="F87" s="49"/>
      <c r="G87" s="49"/>
      <c r="H87" s="50"/>
      <c r="I87" s="42">
        <f>IF(AND(B87&lt;&gt;"",C87&lt;&gt;"",D87&lt;&gt;"",E87&lt;&gt;"",F87&lt;&gt;"",G87&lt;&gt;"",H87&lt;&gt;""),VLOOKUP(G87,通所リハビリテーション費!$A$34:$B$38,2,0),0)</f>
        <v>0</v>
      </c>
      <c r="J87" s="42">
        <f t="shared" si="15"/>
        <v>0</v>
      </c>
    </row>
    <row r="88" spans="1:10" ht="24.95" customHeight="1" x14ac:dyDescent="0.4">
      <c r="A88" s="110" t="s">
        <v>38</v>
      </c>
      <c r="B88" s="111"/>
      <c r="C88" s="111"/>
      <c r="D88" s="111"/>
      <c r="E88" s="111"/>
      <c r="F88" s="111"/>
      <c r="G88" s="112"/>
      <c r="H88" s="43">
        <f>SUMIF(H83:H87,"&lt;&gt;#N/A")</f>
        <v>0</v>
      </c>
      <c r="I88" s="43">
        <f t="shared" ref="I88:J88" si="16">SUMIF(I83:I87,"&lt;&gt;#N/A")</f>
        <v>0</v>
      </c>
      <c r="J88" s="43">
        <f t="shared" si="16"/>
        <v>0</v>
      </c>
    </row>
    <row r="89" spans="1:10" ht="24.95" customHeight="1" x14ac:dyDescent="0.4">
      <c r="A89" s="26"/>
      <c r="B89" s="26"/>
      <c r="C89" s="26"/>
      <c r="D89" s="26"/>
      <c r="E89" s="26"/>
      <c r="F89" s="26"/>
      <c r="G89" s="26"/>
      <c r="H89" s="27"/>
      <c r="I89" s="27"/>
      <c r="J89" s="27"/>
    </row>
    <row r="90" spans="1:10" ht="24.95" customHeight="1" x14ac:dyDescent="0.4">
      <c r="A90" s="40" t="s">
        <v>41</v>
      </c>
      <c r="B90" s="44"/>
      <c r="C90" s="44"/>
      <c r="D90" s="44"/>
      <c r="E90" s="44"/>
      <c r="F90" s="44"/>
      <c r="G90" s="44"/>
      <c r="H90" s="44"/>
      <c r="I90" s="44"/>
      <c r="J90" s="44"/>
    </row>
    <row r="91" spans="1:10" ht="24.95" customHeight="1" x14ac:dyDescent="0.4">
      <c r="A91" s="53" t="s">
        <v>90</v>
      </c>
      <c r="B91" s="44"/>
      <c r="C91" s="44"/>
      <c r="D91" s="44"/>
      <c r="E91" s="44"/>
      <c r="F91" s="44"/>
      <c r="G91" s="44"/>
      <c r="H91" s="44"/>
      <c r="I91" s="44"/>
    </row>
    <row r="92" spans="1:10" ht="42.95" customHeight="1" x14ac:dyDescent="0.4">
      <c r="A92" s="160" t="s">
        <v>129</v>
      </c>
      <c r="B92" s="28" t="s">
        <v>49</v>
      </c>
      <c r="C92" s="28" t="s">
        <v>51</v>
      </c>
      <c r="D92" s="28" t="s">
        <v>32</v>
      </c>
      <c r="E92" s="41" t="s">
        <v>162</v>
      </c>
      <c r="F92" s="41" t="s">
        <v>163</v>
      </c>
      <c r="G92" s="28" t="s">
        <v>33</v>
      </c>
      <c r="H92" s="41" t="s">
        <v>50</v>
      </c>
      <c r="I92" s="41" t="s">
        <v>35</v>
      </c>
      <c r="J92" s="41" t="s">
        <v>113</v>
      </c>
    </row>
    <row r="93" spans="1:10" ht="24.95" customHeight="1" x14ac:dyDescent="0.4">
      <c r="A93" s="160"/>
      <c r="B93" s="49"/>
      <c r="C93" s="59"/>
      <c r="D93" s="49"/>
      <c r="E93" s="49"/>
      <c r="F93" s="49"/>
      <c r="G93" s="49"/>
      <c r="H93" s="50"/>
      <c r="I93" s="42">
        <f>IF(AND(B93&lt;&gt;"",C93&lt;&gt;"",D93&lt;&gt;"",E93&lt;&gt;"",F93&lt;&gt;"",G93&lt;&gt;"",H93&lt;&gt;""),VLOOKUP(G93,通所リハビリテーション費!$A$41:$B$45,2,0),0)</f>
        <v>0</v>
      </c>
      <c r="J93" s="42">
        <f>(I93*H93)*0.1*10</f>
        <v>0</v>
      </c>
    </row>
    <row r="94" spans="1:10" ht="24.95" customHeight="1" x14ac:dyDescent="0.4">
      <c r="A94" s="160"/>
      <c r="B94" s="49"/>
      <c r="C94" s="59"/>
      <c r="D94" s="49"/>
      <c r="E94" s="49"/>
      <c r="F94" s="49"/>
      <c r="G94" s="49"/>
      <c r="H94" s="50"/>
      <c r="I94" s="42">
        <f>IF(AND(B94&lt;&gt;"",C94&lt;&gt;"",D94&lt;&gt;"",E94&lt;&gt;"",F94&lt;&gt;"",G94&lt;&gt;"",H94&lt;&gt;""),VLOOKUP(G94,通所リハビリテーション費!$A$41:$B$45,2,0),0)</f>
        <v>0</v>
      </c>
      <c r="J94" s="42">
        <f t="shared" ref="J94:J97" si="17">(I94*H94)*0.1*10</f>
        <v>0</v>
      </c>
    </row>
    <row r="95" spans="1:10" ht="24.95" customHeight="1" x14ac:dyDescent="0.4">
      <c r="A95" s="160"/>
      <c r="B95" s="49"/>
      <c r="C95" s="59"/>
      <c r="D95" s="49"/>
      <c r="E95" s="49"/>
      <c r="F95" s="49"/>
      <c r="G95" s="49"/>
      <c r="H95" s="50"/>
      <c r="I95" s="42">
        <f>IF(AND(B95&lt;&gt;"",C95&lt;&gt;"",D95&lt;&gt;"",E95&lt;&gt;"",F95&lt;&gt;"",G95&lt;&gt;"",H95&lt;&gt;""),VLOOKUP(G95,通所リハビリテーション費!$A$41:$B$45,2,0),0)</f>
        <v>0</v>
      </c>
      <c r="J95" s="42">
        <f t="shared" si="17"/>
        <v>0</v>
      </c>
    </row>
    <row r="96" spans="1:10" ht="24.95" customHeight="1" x14ac:dyDescent="0.4">
      <c r="A96" s="160"/>
      <c r="B96" s="49"/>
      <c r="C96" s="59"/>
      <c r="D96" s="49"/>
      <c r="E96" s="49"/>
      <c r="F96" s="49"/>
      <c r="G96" s="49"/>
      <c r="H96" s="50"/>
      <c r="I96" s="42">
        <f>IF(AND(B96&lt;&gt;"",C96&lt;&gt;"",D96&lt;&gt;"",E96&lt;&gt;"",F96&lt;&gt;"",G96&lt;&gt;"",H96&lt;&gt;""),VLOOKUP(G96,通所リハビリテーション費!$A$41:$B$45,2,0),0)</f>
        <v>0</v>
      </c>
      <c r="J96" s="42">
        <f t="shared" si="17"/>
        <v>0</v>
      </c>
    </row>
    <row r="97" spans="1:10" ht="24.95" customHeight="1" x14ac:dyDescent="0.4">
      <c r="A97" s="160"/>
      <c r="B97" s="49"/>
      <c r="C97" s="59"/>
      <c r="D97" s="49"/>
      <c r="E97" s="49"/>
      <c r="F97" s="49"/>
      <c r="G97" s="49"/>
      <c r="H97" s="50"/>
      <c r="I97" s="42">
        <f>IF(AND(B97&lt;&gt;"",C97&lt;&gt;"",D97&lt;&gt;"",E97&lt;&gt;"",F97&lt;&gt;"",G97&lt;&gt;"",H97&lt;&gt;""),VLOOKUP(G97,通所リハビリテーション費!$A$41:$B$45,2,0),0)</f>
        <v>0</v>
      </c>
      <c r="J97" s="42">
        <f t="shared" si="17"/>
        <v>0</v>
      </c>
    </row>
    <row r="98" spans="1:10" ht="24.95" customHeight="1" x14ac:dyDescent="0.4">
      <c r="A98" s="160"/>
      <c r="B98" s="49"/>
      <c r="C98" s="49"/>
      <c r="D98" s="49"/>
      <c r="E98" s="49"/>
      <c r="F98" s="49"/>
      <c r="G98" s="49"/>
      <c r="H98" s="50"/>
      <c r="I98" s="42">
        <f>IF(AND(B98&lt;&gt;"",C98&lt;&gt;"",D98&lt;&gt;"",E98&lt;&gt;"",F98&lt;&gt;"",G98&lt;&gt;"",H98&lt;&gt;""),VLOOKUP(G98,通所リハビリテーション費!$A$41:$B$45,2,0),0)</f>
        <v>0</v>
      </c>
      <c r="J98" s="42">
        <f>(I98*H98)*0.1*10</f>
        <v>0</v>
      </c>
    </row>
    <row r="99" spans="1:10" ht="24.95" customHeight="1" x14ac:dyDescent="0.4">
      <c r="A99" s="160"/>
      <c r="B99" s="49"/>
      <c r="C99" s="49"/>
      <c r="D99" s="49"/>
      <c r="E99" s="49"/>
      <c r="F99" s="49"/>
      <c r="G99" s="49"/>
      <c r="H99" s="50"/>
      <c r="I99" s="42">
        <f>IF(AND(B99&lt;&gt;"",C99&lt;&gt;"",D99&lt;&gt;"",E99&lt;&gt;"",F99&lt;&gt;"",G99&lt;&gt;"",H99&lt;&gt;""),VLOOKUP(G99,通所リハビリテーション費!$A$41:$B$45,2,0),0)</f>
        <v>0</v>
      </c>
      <c r="J99" s="42">
        <f t="shared" ref="J99:J102" si="18">(I99*H99)*0.1*10</f>
        <v>0</v>
      </c>
    </row>
    <row r="100" spans="1:10" ht="24.95" customHeight="1" x14ac:dyDescent="0.4">
      <c r="A100" s="160"/>
      <c r="B100" s="49"/>
      <c r="C100" s="49"/>
      <c r="D100" s="49"/>
      <c r="E100" s="49"/>
      <c r="F100" s="49"/>
      <c r="G100" s="49"/>
      <c r="H100" s="50"/>
      <c r="I100" s="42">
        <f>IF(AND(B100&lt;&gt;"",C100&lt;&gt;"",D100&lt;&gt;"",E100&lt;&gt;"",F100&lt;&gt;"",G100&lt;&gt;"",H100&lt;&gt;""),VLOOKUP(G100,通所リハビリテーション費!$A$41:$B$45,2,0),0)</f>
        <v>0</v>
      </c>
      <c r="J100" s="42">
        <f t="shared" si="18"/>
        <v>0</v>
      </c>
    </row>
    <row r="101" spans="1:10" ht="24.95" customHeight="1" x14ac:dyDescent="0.4">
      <c r="A101" s="160"/>
      <c r="B101" s="49"/>
      <c r="C101" s="49"/>
      <c r="D101" s="49"/>
      <c r="E101" s="49"/>
      <c r="F101" s="49"/>
      <c r="G101" s="49"/>
      <c r="H101" s="50"/>
      <c r="I101" s="42">
        <f>IF(AND(B101&lt;&gt;"",C101&lt;&gt;"",D101&lt;&gt;"",E101&lt;&gt;"",F101&lt;&gt;"",G101&lt;&gt;"",H101&lt;&gt;""),VLOOKUP(G101,通所リハビリテーション費!$A$41:$B$45,2,0),0)</f>
        <v>0</v>
      </c>
      <c r="J101" s="42">
        <f t="shared" si="18"/>
        <v>0</v>
      </c>
    </row>
    <row r="102" spans="1:10" ht="24.95" customHeight="1" x14ac:dyDescent="0.4">
      <c r="A102" s="160"/>
      <c r="B102" s="49"/>
      <c r="C102" s="49"/>
      <c r="D102" s="49"/>
      <c r="E102" s="49"/>
      <c r="F102" s="49"/>
      <c r="G102" s="49"/>
      <c r="H102" s="50"/>
      <c r="I102" s="42">
        <f>IF(AND(B102&lt;&gt;"",C102&lt;&gt;"",D102&lt;&gt;"",E102&lt;&gt;"",F102&lt;&gt;"",G102&lt;&gt;"",H102&lt;&gt;""),VLOOKUP(G102,通所リハビリテーション費!$A$41:$B$45,2,0),0)</f>
        <v>0</v>
      </c>
      <c r="J102" s="42">
        <f t="shared" si="18"/>
        <v>0</v>
      </c>
    </row>
    <row r="103" spans="1:10" ht="24.95" customHeight="1" x14ac:dyDescent="0.4">
      <c r="A103" s="110" t="s">
        <v>38</v>
      </c>
      <c r="B103" s="111"/>
      <c r="C103" s="111"/>
      <c r="D103" s="111"/>
      <c r="E103" s="111"/>
      <c r="F103" s="111"/>
      <c r="G103" s="112"/>
      <c r="H103" s="43">
        <f>SUMIF(H93:H102,"&lt;&gt;#N/A")</f>
        <v>0</v>
      </c>
      <c r="I103" s="43">
        <f t="shared" ref="I103" si="19">SUMIF(I93:I102,"&lt;&gt;#N/A")</f>
        <v>0</v>
      </c>
      <c r="J103" s="43">
        <f>SUMIF(J93:J102,"&lt;&gt;#N/A")</f>
        <v>0</v>
      </c>
    </row>
    <row r="104" spans="1:10" ht="24.95" customHeight="1" x14ac:dyDescent="0.4">
      <c r="A104" s="54"/>
      <c r="B104" s="54"/>
      <c r="C104" s="54"/>
      <c r="D104" s="54"/>
      <c r="E104" s="54"/>
      <c r="F104" s="54"/>
      <c r="G104" s="55"/>
      <c r="H104" s="55"/>
      <c r="I104" s="55"/>
    </row>
    <row r="105" spans="1:10" ht="24.95" customHeight="1" x14ac:dyDescent="0.4">
      <c r="A105" s="56" t="s">
        <v>91</v>
      </c>
      <c r="B105" s="54"/>
      <c r="C105" s="54"/>
      <c r="D105" s="54"/>
      <c r="E105" s="54"/>
      <c r="F105" s="54"/>
      <c r="G105" s="55"/>
      <c r="H105" s="55"/>
      <c r="I105" s="55"/>
    </row>
    <row r="106" spans="1:10" ht="42.95" customHeight="1" x14ac:dyDescent="0.4">
      <c r="A106" s="160" t="s">
        <v>129</v>
      </c>
      <c r="B106" s="28" t="s">
        <v>49</v>
      </c>
      <c r="C106" s="28" t="s">
        <v>51</v>
      </c>
      <c r="D106" s="28" t="s">
        <v>32</v>
      </c>
      <c r="E106" s="41" t="s">
        <v>162</v>
      </c>
      <c r="F106" s="41" t="s">
        <v>163</v>
      </c>
      <c r="G106" s="28" t="s">
        <v>33</v>
      </c>
      <c r="H106" s="41" t="s">
        <v>133</v>
      </c>
      <c r="I106" s="41" t="s">
        <v>35</v>
      </c>
      <c r="J106" s="41" t="s">
        <v>113</v>
      </c>
    </row>
    <row r="107" spans="1:10" ht="24.95" customHeight="1" x14ac:dyDescent="0.4">
      <c r="A107" s="160"/>
      <c r="B107" s="49"/>
      <c r="C107" s="59"/>
      <c r="D107" s="49"/>
      <c r="E107" s="49"/>
      <c r="F107" s="49"/>
      <c r="G107" s="49"/>
      <c r="H107" s="50"/>
      <c r="I107" s="42">
        <f>IF(AND(B107&lt;&gt;"",C107&lt;&gt;"",D107&lt;&gt;"",E107&lt;&gt;"",F107&lt;&gt;"",G107&lt;&gt;"",H107&lt;&gt;""),VLOOKUP(G107,通所リハビリテーション費!$A$41:$B$45,2,0),0)</f>
        <v>0</v>
      </c>
      <c r="J107" s="42">
        <f>((I107*H107)*0.1*10)/2</f>
        <v>0</v>
      </c>
    </row>
    <row r="108" spans="1:10" ht="24.95" customHeight="1" x14ac:dyDescent="0.4">
      <c r="A108" s="160"/>
      <c r="B108" s="49"/>
      <c r="C108" s="59"/>
      <c r="D108" s="49"/>
      <c r="E108" s="49"/>
      <c r="F108" s="49"/>
      <c r="G108" s="49"/>
      <c r="H108" s="50"/>
      <c r="I108" s="42">
        <f>IF(AND(B108&lt;&gt;"",C108&lt;&gt;"",D108&lt;&gt;"",E108&lt;&gt;"",F108&lt;&gt;"",G108&lt;&gt;"",H108&lt;&gt;""),VLOOKUP(G108,通所リハビリテーション費!$A$41:$B$45,2,0),0)</f>
        <v>0</v>
      </c>
      <c r="J108" s="42">
        <f t="shared" ref="J108:J111" si="20">((I108*H108)*0.1*10)/2</f>
        <v>0</v>
      </c>
    </row>
    <row r="109" spans="1:10" ht="24.95" customHeight="1" x14ac:dyDescent="0.4">
      <c r="A109" s="160"/>
      <c r="B109" s="49"/>
      <c r="C109" s="59"/>
      <c r="D109" s="49"/>
      <c r="E109" s="49"/>
      <c r="F109" s="49"/>
      <c r="G109" s="49"/>
      <c r="H109" s="50"/>
      <c r="I109" s="42">
        <f>IF(AND(B109&lt;&gt;"",C109&lt;&gt;"",D109&lt;&gt;"",E109&lt;&gt;"",F109&lt;&gt;"",G109&lt;&gt;"",H109&lt;&gt;""),VLOOKUP(G109,通所リハビリテーション費!$A$41:$B$45,2,0),0)</f>
        <v>0</v>
      </c>
      <c r="J109" s="42">
        <f t="shared" si="20"/>
        <v>0</v>
      </c>
    </row>
    <row r="110" spans="1:10" ht="24.95" customHeight="1" x14ac:dyDescent="0.4">
      <c r="A110" s="160"/>
      <c r="B110" s="49"/>
      <c r="C110" s="59"/>
      <c r="D110" s="49"/>
      <c r="E110" s="49"/>
      <c r="F110" s="49"/>
      <c r="G110" s="49"/>
      <c r="H110" s="50"/>
      <c r="I110" s="42">
        <f>IF(AND(B110&lt;&gt;"",C110&lt;&gt;"",D110&lt;&gt;"",E110&lt;&gt;"",F110&lt;&gt;"",G110&lt;&gt;"",H110&lt;&gt;""),VLOOKUP(G110,通所リハビリテーション費!$A$41:$B$45,2,0),0)</f>
        <v>0</v>
      </c>
      <c r="J110" s="42">
        <f t="shared" si="20"/>
        <v>0</v>
      </c>
    </row>
    <row r="111" spans="1:10" ht="24.95" customHeight="1" x14ac:dyDescent="0.4">
      <c r="A111" s="160"/>
      <c r="B111" s="49"/>
      <c r="C111" s="59"/>
      <c r="D111" s="49"/>
      <c r="E111" s="49"/>
      <c r="F111" s="49"/>
      <c r="G111" s="49"/>
      <c r="H111" s="50"/>
      <c r="I111" s="42">
        <f>IF(AND(B111&lt;&gt;"",C111&lt;&gt;"",D111&lt;&gt;"",E111&lt;&gt;"",F111&lt;&gt;"",G111&lt;&gt;"",H111&lt;&gt;""),VLOOKUP(G111,通所リハビリテーション費!$A$41:$B$45,2,0),0)</f>
        <v>0</v>
      </c>
      <c r="J111" s="42">
        <f t="shared" si="20"/>
        <v>0</v>
      </c>
    </row>
    <row r="112" spans="1:10" ht="24.95" customHeight="1" x14ac:dyDescent="0.4">
      <c r="A112" s="110" t="s">
        <v>38</v>
      </c>
      <c r="B112" s="111"/>
      <c r="C112" s="111"/>
      <c r="D112" s="111"/>
      <c r="E112" s="111"/>
      <c r="F112" s="111"/>
      <c r="G112" s="112"/>
      <c r="H112" s="43">
        <f>SUMIF(H107:H111,"&lt;&gt;#N/A")</f>
        <v>0</v>
      </c>
      <c r="I112" s="43">
        <f>SUMIF(I107:I111,"&lt;&gt;#N/A")</f>
        <v>0</v>
      </c>
      <c r="J112" s="43">
        <f t="shared" ref="J112" si="21">SUMIF(J107:J111,"&lt;&gt;#N/A")</f>
        <v>0</v>
      </c>
    </row>
    <row r="113" spans="1:21" ht="24.95" customHeight="1" x14ac:dyDescent="0.4">
      <c r="A113" s="26"/>
      <c r="B113" s="26"/>
      <c r="C113" s="26"/>
      <c r="D113" s="26"/>
      <c r="E113" s="26"/>
      <c r="F113" s="26"/>
      <c r="G113" s="26"/>
      <c r="H113" s="27"/>
      <c r="I113" s="27"/>
      <c r="J113" s="27"/>
    </row>
    <row r="114" spans="1:21" s="44" customFormat="1" ht="24.95" customHeight="1" x14ac:dyDescent="0.4">
      <c r="A114" s="40" t="s">
        <v>42</v>
      </c>
      <c r="B114" s="32"/>
      <c r="C114" s="32"/>
      <c r="D114" s="32"/>
      <c r="E114" s="32"/>
      <c r="F114" s="32"/>
      <c r="G114" s="32"/>
      <c r="H114" s="32"/>
      <c r="I114" s="32"/>
      <c r="J114" s="32"/>
      <c r="Q114" s="33"/>
      <c r="R114" s="33"/>
      <c r="S114" s="33"/>
      <c r="T114" s="32"/>
      <c r="U114" s="32"/>
    </row>
    <row r="115" spans="1:21" ht="24.95" customHeight="1" x14ac:dyDescent="0.4">
      <c r="A115" s="53" t="s">
        <v>90</v>
      </c>
    </row>
    <row r="116" spans="1:21" ht="42.95" customHeight="1" x14ac:dyDescent="0.4">
      <c r="A116" s="160" t="s">
        <v>130</v>
      </c>
      <c r="B116" s="28" t="s">
        <v>49</v>
      </c>
      <c r="C116" s="28" t="s">
        <v>51</v>
      </c>
      <c r="D116" s="28" t="s">
        <v>32</v>
      </c>
      <c r="E116" s="41" t="s">
        <v>162</v>
      </c>
      <c r="F116" s="41" t="s">
        <v>163</v>
      </c>
      <c r="G116" s="28" t="s">
        <v>33</v>
      </c>
      <c r="H116" s="41" t="s">
        <v>50</v>
      </c>
      <c r="I116" s="41" t="s">
        <v>35</v>
      </c>
      <c r="J116" s="41" t="s">
        <v>113</v>
      </c>
    </row>
    <row r="117" spans="1:21" ht="24.95" customHeight="1" x14ac:dyDescent="0.4">
      <c r="A117" s="160"/>
      <c r="B117" s="49"/>
      <c r="C117" s="59"/>
      <c r="D117" s="49"/>
      <c r="E117" s="49"/>
      <c r="F117" s="49"/>
      <c r="G117" s="49"/>
      <c r="H117" s="50"/>
      <c r="I117" s="42">
        <f>IF(AND(B117&lt;&gt;"",C117&lt;&gt;"",D117&lt;&gt;"",E117&lt;&gt;"",F117&lt;&gt;"",G117&lt;&gt;"",H117&lt;&gt;""),VLOOKUP(G117,通所リハビリテーション費!$A$48:$B$52,2,0),0)</f>
        <v>0</v>
      </c>
      <c r="J117" s="42">
        <f>(I117*H117)*0.1*10</f>
        <v>0</v>
      </c>
    </row>
    <row r="118" spans="1:21" ht="24.95" customHeight="1" x14ac:dyDescent="0.4">
      <c r="A118" s="160"/>
      <c r="B118" s="49"/>
      <c r="C118" s="59"/>
      <c r="D118" s="49"/>
      <c r="E118" s="49"/>
      <c r="F118" s="49"/>
      <c r="G118" s="49"/>
      <c r="H118" s="50"/>
      <c r="I118" s="42">
        <f>IF(AND(B118&lt;&gt;"",C118&lt;&gt;"",D118&lt;&gt;"",E118&lt;&gt;"",F118&lt;&gt;"",G118&lt;&gt;"",H118&lt;&gt;""),VLOOKUP(G118,通所リハビリテーション費!$A$48:$B$52,2,0),0)</f>
        <v>0</v>
      </c>
      <c r="J118" s="42">
        <f t="shared" ref="J118:J121" si="22">(I118*H118)*0.1*10</f>
        <v>0</v>
      </c>
    </row>
    <row r="119" spans="1:21" ht="24.95" customHeight="1" x14ac:dyDescent="0.4">
      <c r="A119" s="160"/>
      <c r="B119" s="49"/>
      <c r="C119" s="59"/>
      <c r="D119" s="49"/>
      <c r="E119" s="49"/>
      <c r="F119" s="49"/>
      <c r="G119" s="49"/>
      <c r="H119" s="50"/>
      <c r="I119" s="42">
        <f>IF(AND(B119&lt;&gt;"",C119&lt;&gt;"",D119&lt;&gt;"",E119&lt;&gt;"",F119&lt;&gt;"",G119&lt;&gt;"",H119&lt;&gt;""),VLOOKUP(G119,通所リハビリテーション費!$A$48:$B$52,2,0),0)</f>
        <v>0</v>
      </c>
      <c r="J119" s="42">
        <f t="shared" si="22"/>
        <v>0</v>
      </c>
    </row>
    <row r="120" spans="1:21" ht="24.95" customHeight="1" x14ac:dyDescent="0.4">
      <c r="A120" s="160"/>
      <c r="B120" s="49"/>
      <c r="C120" s="59"/>
      <c r="D120" s="49"/>
      <c r="E120" s="49"/>
      <c r="F120" s="49"/>
      <c r="G120" s="49"/>
      <c r="H120" s="50"/>
      <c r="I120" s="42">
        <f>IF(AND(B120&lt;&gt;"",C120&lt;&gt;"",D120&lt;&gt;"",E120&lt;&gt;"",F120&lt;&gt;"",G120&lt;&gt;"",H120&lt;&gt;""),VLOOKUP(G120,通所リハビリテーション費!$A$48:$B$52,2,0),0)</f>
        <v>0</v>
      </c>
      <c r="J120" s="42">
        <f t="shared" si="22"/>
        <v>0</v>
      </c>
    </row>
    <row r="121" spans="1:21" ht="24.95" customHeight="1" x14ac:dyDescent="0.4">
      <c r="A121" s="160"/>
      <c r="B121" s="49"/>
      <c r="C121" s="59"/>
      <c r="D121" s="49"/>
      <c r="E121" s="49"/>
      <c r="F121" s="49"/>
      <c r="G121" s="49"/>
      <c r="H121" s="50"/>
      <c r="I121" s="42">
        <f>IF(AND(B121&lt;&gt;"",C121&lt;&gt;"",D121&lt;&gt;"",E121&lt;&gt;"",F121&lt;&gt;"",G121&lt;&gt;"",H121&lt;&gt;""),VLOOKUP(G121,通所リハビリテーション費!$A$48:$B$52,2,0),0)</f>
        <v>0</v>
      </c>
      <c r="J121" s="42">
        <f t="shared" si="22"/>
        <v>0</v>
      </c>
    </row>
    <row r="122" spans="1:21" ht="24.95" customHeight="1" x14ac:dyDescent="0.4">
      <c r="A122" s="160"/>
      <c r="B122" s="49"/>
      <c r="C122" s="49"/>
      <c r="D122" s="49"/>
      <c r="E122" s="49"/>
      <c r="F122" s="49"/>
      <c r="G122" s="49"/>
      <c r="H122" s="50"/>
      <c r="I122" s="42">
        <f>IF(AND(B122&lt;&gt;"",C122&lt;&gt;"",D122&lt;&gt;"",E122&lt;&gt;"",F122&lt;&gt;"",G122&lt;&gt;"",H122&lt;&gt;""),VLOOKUP(G122,通所リハビリテーション費!$A$48:$B$52,2,0),0)</f>
        <v>0</v>
      </c>
      <c r="J122" s="42">
        <f>(I122*H122)*0.1*10</f>
        <v>0</v>
      </c>
    </row>
    <row r="123" spans="1:21" ht="24.95" customHeight="1" x14ac:dyDescent="0.4">
      <c r="A123" s="160"/>
      <c r="B123" s="49"/>
      <c r="C123" s="49"/>
      <c r="D123" s="49"/>
      <c r="E123" s="49"/>
      <c r="F123" s="49"/>
      <c r="G123" s="49"/>
      <c r="H123" s="50"/>
      <c r="I123" s="42">
        <f>IF(AND(B123&lt;&gt;"",C123&lt;&gt;"",D123&lt;&gt;"",E123&lt;&gt;"",F123&lt;&gt;"",G123&lt;&gt;"",H123&lt;&gt;""),VLOOKUP(G123,通所リハビリテーション費!$A$48:$B$52,2,0),0)</f>
        <v>0</v>
      </c>
      <c r="J123" s="42">
        <f t="shared" ref="J123:J126" si="23">(I123*H123)*0.1*10</f>
        <v>0</v>
      </c>
    </row>
    <row r="124" spans="1:21" ht="24.95" customHeight="1" x14ac:dyDescent="0.4">
      <c r="A124" s="160"/>
      <c r="B124" s="49"/>
      <c r="C124" s="49"/>
      <c r="D124" s="49"/>
      <c r="E124" s="49"/>
      <c r="F124" s="49"/>
      <c r="G124" s="49"/>
      <c r="H124" s="50"/>
      <c r="I124" s="42">
        <f>IF(AND(B124&lt;&gt;"",C124&lt;&gt;"",D124&lt;&gt;"",E124&lt;&gt;"",F124&lt;&gt;"",G124&lt;&gt;"",H124&lt;&gt;""),VLOOKUP(G124,通所リハビリテーション費!$A$48:$B$52,2,0),0)</f>
        <v>0</v>
      </c>
      <c r="J124" s="42">
        <f t="shared" si="23"/>
        <v>0</v>
      </c>
    </row>
    <row r="125" spans="1:21" ht="24.95" customHeight="1" x14ac:dyDescent="0.4">
      <c r="A125" s="160"/>
      <c r="B125" s="49"/>
      <c r="C125" s="49"/>
      <c r="D125" s="49"/>
      <c r="E125" s="49"/>
      <c r="F125" s="49"/>
      <c r="G125" s="49"/>
      <c r="H125" s="50"/>
      <c r="I125" s="42">
        <f>IF(AND(B125&lt;&gt;"",C125&lt;&gt;"",D125&lt;&gt;"",E125&lt;&gt;"",F125&lt;&gt;"",G125&lt;&gt;"",H125&lt;&gt;""),VLOOKUP(G125,通所リハビリテーション費!$A$48:$B$52,2,0),0)</f>
        <v>0</v>
      </c>
      <c r="J125" s="42">
        <f t="shared" si="23"/>
        <v>0</v>
      </c>
    </row>
    <row r="126" spans="1:21" ht="24.95" customHeight="1" x14ac:dyDescent="0.4">
      <c r="A126" s="160"/>
      <c r="B126" s="49"/>
      <c r="C126" s="49"/>
      <c r="D126" s="49"/>
      <c r="E126" s="49"/>
      <c r="F126" s="49"/>
      <c r="G126" s="49"/>
      <c r="H126" s="50"/>
      <c r="I126" s="42">
        <f>IF(AND(B126&lt;&gt;"",C126&lt;&gt;"",D126&lt;&gt;"",E126&lt;&gt;"",F126&lt;&gt;"",G126&lt;&gt;"",H126&lt;&gt;""),VLOOKUP(G126,通所リハビリテーション費!$A$48:$B$52,2,0),0)</f>
        <v>0</v>
      </c>
      <c r="J126" s="42">
        <f t="shared" si="23"/>
        <v>0</v>
      </c>
    </row>
    <row r="127" spans="1:21" ht="24.95" customHeight="1" x14ac:dyDescent="0.4">
      <c r="A127" s="110" t="s">
        <v>38</v>
      </c>
      <c r="B127" s="111"/>
      <c r="C127" s="111"/>
      <c r="D127" s="111"/>
      <c r="E127" s="111"/>
      <c r="F127" s="111"/>
      <c r="G127" s="112"/>
      <c r="H127" s="43">
        <f>SUMIF(H117:H126,"&lt;&gt;#N/A")</f>
        <v>0</v>
      </c>
      <c r="I127" s="43">
        <f t="shared" ref="I127:J127" si="24">SUMIF(I117:I126,"&lt;&gt;#N/A")</f>
        <v>0</v>
      </c>
      <c r="J127" s="43">
        <f t="shared" si="24"/>
        <v>0</v>
      </c>
    </row>
    <row r="128" spans="1:21" ht="24.95" customHeight="1" x14ac:dyDescent="0.4">
      <c r="A128" s="54"/>
      <c r="B128" s="54"/>
      <c r="C128" s="54"/>
      <c r="D128" s="54"/>
      <c r="E128" s="54"/>
      <c r="F128" s="54"/>
      <c r="G128" s="55"/>
      <c r="H128" s="55"/>
      <c r="I128" s="55"/>
    </row>
    <row r="129" spans="1:10" ht="24.95" customHeight="1" x14ac:dyDescent="0.4">
      <c r="A129" s="56" t="s">
        <v>91</v>
      </c>
      <c r="B129" s="54"/>
      <c r="C129" s="54"/>
      <c r="D129" s="54"/>
      <c r="E129" s="54"/>
      <c r="F129" s="54"/>
      <c r="G129" s="55"/>
      <c r="H129" s="55"/>
      <c r="I129" s="55"/>
    </row>
    <row r="130" spans="1:10" ht="42.95" customHeight="1" x14ac:dyDescent="0.4">
      <c r="A130" s="160" t="s">
        <v>130</v>
      </c>
      <c r="B130" s="28" t="s">
        <v>49</v>
      </c>
      <c r="C130" s="28" t="s">
        <v>51</v>
      </c>
      <c r="D130" s="28" t="s">
        <v>32</v>
      </c>
      <c r="E130" s="41" t="s">
        <v>162</v>
      </c>
      <c r="F130" s="41" t="s">
        <v>163</v>
      </c>
      <c r="G130" s="28" t="s">
        <v>33</v>
      </c>
      <c r="H130" s="41" t="s">
        <v>133</v>
      </c>
      <c r="I130" s="41" t="s">
        <v>35</v>
      </c>
      <c r="J130" s="41" t="s">
        <v>113</v>
      </c>
    </row>
    <row r="131" spans="1:10" ht="24.95" customHeight="1" x14ac:dyDescent="0.4">
      <c r="A131" s="160"/>
      <c r="B131" s="49"/>
      <c r="C131" s="59"/>
      <c r="D131" s="49"/>
      <c r="E131" s="49"/>
      <c r="F131" s="49"/>
      <c r="G131" s="49"/>
      <c r="H131" s="50"/>
      <c r="I131" s="42">
        <f>IF(AND(B131&lt;&gt;"",C131&lt;&gt;"",D131&lt;&gt;"",E131&lt;&gt;"",F131&lt;&gt;"",G131&lt;&gt;"",H131&lt;&gt;""),VLOOKUP(G131,通所リハビリテーション費!$A$48:$B$52,2,0),0)</f>
        <v>0</v>
      </c>
      <c r="J131" s="42">
        <f>((I131*H131)*0.1*10)/2</f>
        <v>0</v>
      </c>
    </row>
    <row r="132" spans="1:10" ht="24.95" customHeight="1" x14ac:dyDescent="0.4">
      <c r="A132" s="160"/>
      <c r="B132" s="49"/>
      <c r="C132" s="59"/>
      <c r="D132" s="49"/>
      <c r="E132" s="49"/>
      <c r="F132" s="49"/>
      <c r="G132" s="49"/>
      <c r="H132" s="50"/>
      <c r="I132" s="42">
        <f>IF(AND(B132&lt;&gt;"",C132&lt;&gt;"",D132&lt;&gt;"",E132&lt;&gt;"",F132&lt;&gt;"",G132&lt;&gt;"",H132&lt;&gt;""),VLOOKUP(G132,通所リハビリテーション費!$A$48:$B$52,2,0),0)</f>
        <v>0</v>
      </c>
      <c r="J132" s="42">
        <f t="shared" ref="J132:J135" si="25">((I132*H132)*0.1*10)/2</f>
        <v>0</v>
      </c>
    </row>
    <row r="133" spans="1:10" ht="24.95" customHeight="1" x14ac:dyDescent="0.4">
      <c r="A133" s="160"/>
      <c r="B133" s="49"/>
      <c r="C133" s="59"/>
      <c r="D133" s="49"/>
      <c r="E133" s="49"/>
      <c r="F133" s="49"/>
      <c r="G133" s="49"/>
      <c r="H133" s="50"/>
      <c r="I133" s="42">
        <f>IF(AND(B133&lt;&gt;"",C133&lt;&gt;"",D133&lt;&gt;"",E133&lt;&gt;"",F133&lt;&gt;"",G133&lt;&gt;"",H133&lt;&gt;""),VLOOKUP(G133,通所リハビリテーション費!$A$48:$B$52,2,0),0)</f>
        <v>0</v>
      </c>
      <c r="J133" s="42">
        <f t="shared" si="25"/>
        <v>0</v>
      </c>
    </row>
    <row r="134" spans="1:10" ht="24.95" customHeight="1" x14ac:dyDescent="0.4">
      <c r="A134" s="160"/>
      <c r="B134" s="49"/>
      <c r="C134" s="59"/>
      <c r="D134" s="49"/>
      <c r="E134" s="49"/>
      <c r="F134" s="49"/>
      <c r="G134" s="49"/>
      <c r="H134" s="50"/>
      <c r="I134" s="42">
        <f>IF(AND(B134&lt;&gt;"",C134&lt;&gt;"",D134&lt;&gt;"",E134&lt;&gt;"",F134&lt;&gt;"",G134&lt;&gt;"",H134&lt;&gt;""),VLOOKUP(G134,通所リハビリテーション費!$A$48:$B$52,2,0),0)</f>
        <v>0</v>
      </c>
      <c r="J134" s="42">
        <f t="shared" si="25"/>
        <v>0</v>
      </c>
    </row>
    <row r="135" spans="1:10" ht="24.95" customHeight="1" x14ac:dyDescent="0.4">
      <c r="A135" s="160"/>
      <c r="B135" s="49"/>
      <c r="C135" s="59"/>
      <c r="D135" s="49"/>
      <c r="E135" s="49"/>
      <c r="F135" s="49"/>
      <c r="G135" s="49"/>
      <c r="H135" s="50"/>
      <c r="I135" s="42">
        <f>IF(AND(B135&lt;&gt;"",C135&lt;&gt;"",D135&lt;&gt;"",E135&lt;&gt;"",F135&lt;&gt;"",G135&lt;&gt;"",H135&lt;&gt;""),VLOOKUP(G135,通所リハビリテーション費!$A$48:$B$52,2,0),0)</f>
        <v>0</v>
      </c>
      <c r="J135" s="42">
        <f t="shared" si="25"/>
        <v>0</v>
      </c>
    </row>
    <row r="136" spans="1:10" ht="24.95" customHeight="1" x14ac:dyDescent="0.4">
      <c r="A136" s="110" t="s">
        <v>38</v>
      </c>
      <c r="B136" s="111"/>
      <c r="C136" s="111"/>
      <c r="D136" s="111"/>
      <c r="E136" s="111"/>
      <c r="F136" s="111"/>
      <c r="G136" s="112"/>
      <c r="H136" s="43">
        <f>SUMIF(H131:H135,"&lt;&gt;#N/A")</f>
        <v>0</v>
      </c>
      <c r="I136" s="43">
        <f t="shared" ref="I136:J136" si="26">SUMIF(I131:I135,"&lt;&gt;#N/A")</f>
        <v>0</v>
      </c>
      <c r="J136" s="43">
        <f t="shared" si="26"/>
        <v>0</v>
      </c>
    </row>
    <row r="137" spans="1:10" ht="24.95" customHeight="1" x14ac:dyDescent="0.4">
      <c r="A137" s="26"/>
      <c r="B137" s="26"/>
      <c r="C137" s="26"/>
      <c r="D137" s="26"/>
      <c r="E137" s="26"/>
      <c r="F137" s="26"/>
      <c r="G137" s="26"/>
      <c r="H137" s="27"/>
      <c r="I137" s="27"/>
      <c r="J137" s="27"/>
    </row>
    <row r="138" spans="1:10" ht="24.95" customHeight="1" x14ac:dyDescent="0.4">
      <c r="A138" s="40" t="s">
        <v>43</v>
      </c>
    </row>
    <row r="139" spans="1:10" ht="24.95" customHeight="1" x14ac:dyDescent="0.4">
      <c r="A139" s="53" t="s">
        <v>90</v>
      </c>
    </row>
    <row r="140" spans="1:10" ht="42.95" customHeight="1" x14ac:dyDescent="0.4">
      <c r="A140" s="160" t="s">
        <v>131</v>
      </c>
      <c r="B140" s="28" t="s">
        <v>49</v>
      </c>
      <c r="C140" s="28" t="s">
        <v>51</v>
      </c>
      <c r="D140" s="28" t="s">
        <v>32</v>
      </c>
      <c r="E140" s="41" t="s">
        <v>162</v>
      </c>
      <c r="F140" s="41" t="s">
        <v>163</v>
      </c>
      <c r="G140" s="28" t="s">
        <v>33</v>
      </c>
      <c r="H140" s="41" t="s">
        <v>50</v>
      </c>
      <c r="I140" s="41" t="s">
        <v>35</v>
      </c>
      <c r="J140" s="41" t="s">
        <v>113</v>
      </c>
    </row>
    <row r="141" spans="1:10" ht="24.95" customHeight="1" x14ac:dyDescent="0.4">
      <c r="A141" s="160"/>
      <c r="B141" s="49"/>
      <c r="C141" s="59"/>
      <c r="D141" s="49"/>
      <c r="E141" s="49"/>
      <c r="F141" s="49"/>
      <c r="G141" s="49"/>
      <c r="H141" s="50"/>
      <c r="I141" s="42">
        <f>IF(AND(B141&lt;&gt;"",C141&lt;&gt;"",D141&lt;&gt;"",E141&lt;&gt;"",F141&lt;&gt;"",G141&lt;&gt;"",H141&lt;&gt;""),VLOOKUP(G141,通所リハビリテーション費!$A$55:$B$59,2,0),0)</f>
        <v>0</v>
      </c>
      <c r="J141" s="42">
        <f>(I141*H141)*0.1*10</f>
        <v>0</v>
      </c>
    </row>
    <row r="142" spans="1:10" ht="24.95" customHeight="1" x14ac:dyDescent="0.4">
      <c r="A142" s="160"/>
      <c r="B142" s="49"/>
      <c r="C142" s="59"/>
      <c r="D142" s="49"/>
      <c r="E142" s="49"/>
      <c r="F142" s="49"/>
      <c r="G142" s="49"/>
      <c r="H142" s="50"/>
      <c r="I142" s="42">
        <f>IF(AND(B142&lt;&gt;"",C142&lt;&gt;"",D142&lt;&gt;"",E142&lt;&gt;"",F142&lt;&gt;"",G142&lt;&gt;"",H142&lt;&gt;""),VLOOKUP(G142,通所リハビリテーション費!$A$55:$B$59,2,0),0)</f>
        <v>0</v>
      </c>
      <c r="J142" s="42">
        <f t="shared" ref="J142:J145" si="27">(I142*H142)*0.1*10</f>
        <v>0</v>
      </c>
    </row>
    <row r="143" spans="1:10" ht="24.95" customHeight="1" x14ac:dyDescent="0.4">
      <c r="A143" s="160"/>
      <c r="B143" s="49"/>
      <c r="C143" s="59"/>
      <c r="D143" s="49"/>
      <c r="E143" s="49"/>
      <c r="F143" s="49"/>
      <c r="G143" s="49"/>
      <c r="H143" s="50"/>
      <c r="I143" s="42">
        <f>IF(AND(B143&lt;&gt;"",C143&lt;&gt;"",D143&lt;&gt;"",E143&lt;&gt;"",F143&lt;&gt;"",G143&lt;&gt;"",H143&lt;&gt;""),VLOOKUP(G143,通所リハビリテーション費!$A$55:$B$59,2,0),0)</f>
        <v>0</v>
      </c>
      <c r="J143" s="42">
        <f t="shared" si="27"/>
        <v>0</v>
      </c>
    </row>
    <row r="144" spans="1:10" ht="24.95" customHeight="1" x14ac:dyDescent="0.4">
      <c r="A144" s="160"/>
      <c r="B144" s="49"/>
      <c r="C144" s="59"/>
      <c r="D144" s="49"/>
      <c r="E144" s="49"/>
      <c r="F144" s="49"/>
      <c r="G144" s="49"/>
      <c r="H144" s="50"/>
      <c r="I144" s="42">
        <f>IF(AND(B144&lt;&gt;"",C144&lt;&gt;"",D144&lt;&gt;"",E144&lt;&gt;"",F144&lt;&gt;"",G144&lt;&gt;"",H144&lt;&gt;""),VLOOKUP(G144,通所リハビリテーション費!$A$55:$B$59,2,0),0)</f>
        <v>0</v>
      </c>
      <c r="J144" s="42">
        <f t="shared" si="27"/>
        <v>0</v>
      </c>
    </row>
    <row r="145" spans="1:10" ht="24.95" customHeight="1" x14ac:dyDescent="0.4">
      <c r="A145" s="160"/>
      <c r="B145" s="49"/>
      <c r="C145" s="59"/>
      <c r="D145" s="49"/>
      <c r="E145" s="49"/>
      <c r="F145" s="49"/>
      <c r="G145" s="49"/>
      <c r="H145" s="50"/>
      <c r="I145" s="42">
        <f>IF(AND(B145&lt;&gt;"",C145&lt;&gt;"",D145&lt;&gt;"",E145&lt;&gt;"",F145&lt;&gt;"",G145&lt;&gt;"",H145&lt;&gt;""),VLOOKUP(G145,通所リハビリテーション費!$A$55:$B$59,2,0),0)</f>
        <v>0</v>
      </c>
      <c r="J145" s="42">
        <f t="shared" si="27"/>
        <v>0</v>
      </c>
    </row>
    <row r="146" spans="1:10" ht="24.95" customHeight="1" x14ac:dyDescent="0.4">
      <c r="A146" s="160"/>
      <c r="B146" s="49"/>
      <c r="C146" s="49"/>
      <c r="D146" s="49"/>
      <c r="E146" s="49"/>
      <c r="F146" s="49"/>
      <c r="G146" s="49"/>
      <c r="H146" s="50"/>
      <c r="I146" s="42">
        <f>IF(AND(B146&lt;&gt;"",C146&lt;&gt;"",D146&lt;&gt;"",E146&lt;&gt;"",F146&lt;&gt;"",G146&lt;&gt;"",H146&lt;&gt;""),VLOOKUP(G146,通所リハビリテーション費!$A$55:$B$59,2,0),0)</f>
        <v>0</v>
      </c>
      <c r="J146" s="42">
        <f>(I146*H146)*0.1*10</f>
        <v>0</v>
      </c>
    </row>
    <row r="147" spans="1:10" ht="24.95" customHeight="1" x14ac:dyDescent="0.4">
      <c r="A147" s="160"/>
      <c r="B147" s="49"/>
      <c r="C147" s="49"/>
      <c r="D147" s="49"/>
      <c r="E147" s="49"/>
      <c r="F147" s="49"/>
      <c r="G147" s="49"/>
      <c r="H147" s="50"/>
      <c r="I147" s="42">
        <f>IF(AND(B147&lt;&gt;"",C147&lt;&gt;"",D147&lt;&gt;"",E147&lt;&gt;"",F147&lt;&gt;"",G147&lt;&gt;"",H147&lt;&gt;""),VLOOKUP(G147,通所リハビリテーション費!$A$55:$B$59,2,0),0)</f>
        <v>0</v>
      </c>
      <c r="J147" s="42">
        <f t="shared" ref="J147:J150" si="28">(I147*H147)*0.1*10</f>
        <v>0</v>
      </c>
    </row>
    <row r="148" spans="1:10" ht="24.95" customHeight="1" x14ac:dyDescent="0.4">
      <c r="A148" s="160"/>
      <c r="B148" s="49"/>
      <c r="C148" s="49"/>
      <c r="D148" s="49"/>
      <c r="E148" s="49"/>
      <c r="F148" s="49"/>
      <c r="G148" s="49"/>
      <c r="H148" s="50"/>
      <c r="I148" s="42">
        <f>IF(AND(B148&lt;&gt;"",C148&lt;&gt;"",D148&lt;&gt;"",E148&lt;&gt;"",F148&lt;&gt;"",G148&lt;&gt;"",H148&lt;&gt;""),VLOOKUP(G148,通所リハビリテーション費!$A$55:$B$59,2,0),0)</f>
        <v>0</v>
      </c>
      <c r="J148" s="42">
        <f t="shared" si="28"/>
        <v>0</v>
      </c>
    </row>
    <row r="149" spans="1:10" ht="24.95" customHeight="1" x14ac:dyDescent="0.4">
      <c r="A149" s="160"/>
      <c r="B149" s="49"/>
      <c r="C149" s="49"/>
      <c r="D149" s="49"/>
      <c r="E149" s="49"/>
      <c r="F149" s="49"/>
      <c r="G149" s="49"/>
      <c r="H149" s="50"/>
      <c r="I149" s="42">
        <f>IF(AND(B149&lt;&gt;"",C149&lt;&gt;"",D149&lt;&gt;"",E149&lt;&gt;"",F149&lt;&gt;"",G149&lt;&gt;"",H149&lt;&gt;""),VLOOKUP(G149,通所リハビリテーション費!$A$55:$B$59,2,0),0)</f>
        <v>0</v>
      </c>
      <c r="J149" s="42">
        <f t="shared" si="28"/>
        <v>0</v>
      </c>
    </row>
    <row r="150" spans="1:10" ht="24.95" customHeight="1" x14ac:dyDescent="0.4">
      <c r="A150" s="160"/>
      <c r="B150" s="49"/>
      <c r="C150" s="49"/>
      <c r="D150" s="49"/>
      <c r="E150" s="49"/>
      <c r="F150" s="49"/>
      <c r="G150" s="49"/>
      <c r="H150" s="50"/>
      <c r="I150" s="42">
        <f>IF(AND(B150&lt;&gt;"",C150&lt;&gt;"",D150&lt;&gt;"",E150&lt;&gt;"",F150&lt;&gt;"",G150&lt;&gt;"",H150&lt;&gt;""),VLOOKUP(G150,通所リハビリテーション費!$A$55:$B$59,2,0),0)</f>
        <v>0</v>
      </c>
      <c r="J150" s="42">
        <f t="shared" si="28"/>
        <v>0</v>
      </c>
    </row>
    <row r="151" spans="1:10" ht="24.95" customHeight="1" x14ac:dyDescent="0.4">
      <c r="A151" s="110" t="s">
        <v>38</v>
      </c>
      <c r="B151" s="111"/>
      <c r="C151" s="111"/>
      <c r="D151" s="111"/>
      <c r="E151" s="111"/>
      <c r="F151" s="111"/>
      <c r="G151" s="112"/>
      <c r="H151" s="43">
        <f>SUMIF(H141:H150,"&lt;&gt;#N/A")</f>
        <v>0</v>
      </c>
      <c r="I151" s="43">
        <f t="shared" ref="I151:J151" si="29">SUMIF(I141:I150,"&lt;&gt;#N/A")</f>
        <v>0</v>
      </c>
      <c r="J151" s="43">
        <f t="shared" si="29"/>
        <v>0</v>
      </c>
    </row>
    <row r="152" spans="1:10" ht="24.95" customHeight="1" x14ac:dyDescent="0.4">
      <c r="A152" s="54"/>
      <c r="B152" s="54"/>
      <c r="C152" s="54"/>
      <c r="D152" s="54"/>
      <c r="E152" s="54"/>
      <c r="F152" s="54"/>
      <c r="G152" s="55"/>
      <c r="H152" s="55"/>
      <c r="I152" s="55"/>
    </row>
    <row r="153" spans="1:10" ht="24.95" customHeight="1" x14ac:dyDescent="0.4">
      <c r="A153" s="56" t="s">
        <v>91</v>
      </c>
      <c r="B153" s="54"/>
      <c r="C153" s="54"/>
      <c r="D153" s="54"/>
      <c r="E153" s="54"/>
      <c r="F153" s="54"/>
      <c r="G153" s="55"/>
      <c r="H153" s="55"/>
      <c r="I153" s="55"/>
    </row>
    <row r="154" spans="1:10" ht="42.95" customHeight="1" x14ac:dyDescent="0.4">
      <c r="A154" s="160" t="s">
        <v>131</v>
      </c>
      <c r="B154" s="28" t="s">
        <v>49</v>
      </c>
      <c r="C154" s="28" t="s">
        <v>51</v>
      </c>
      <c r="D154" s="28" t="s">
        <v>32</v>
      </c>
      <c r="E154" s="41" t="s">
        <v>162</v>
      </c>
      <c r="F154" s="41" t="s">
        <v>163</v>
      </c>
      <c r="G154" s="28" t="s">
        <v>33</v>
      </c>
      <c r="H154" s="41" t="s">
        <v>133</v>
      </c>
      <c r="I154" s="41" t="s">
        <v>35</v>
      </c>
      <c r="J154" s="41" t="s">
        <v>113</v>
      </c>
    </row>
    <row r="155" spans="1:10" ht="24.95" customHeight="1" x14ac:dyDescent="0.4">
      <c r="A155" s="160"/>
      <c r="B155" s="49"/>
      <c r="C155" s="59"/>
      <c r="D155" s="49"/>
      <c r="E155" s="49"/>
      <c r="F155" s="49"/>
      <c r="G155" s="49"/>
      <c r="H155" s="50"/>
      <c r="I155" s="42">
        <f>IF(AND(B155&lt;&gt;"",C155&lt;&gt;"",D155&lt;&gt;"",E155&lt;&gt;"",F155&lt;&gt;"",G155&lt;&gt;"",H155&lt;&gt;""),VLOOKUP(G155,通所リハビリテーション費!$A$55:$B$59,2,0),0)</f>
        <v>0</v>
      </c>
      <c r="J155" s="42">
        <f>((I155*H155)*0.1*10)/2</f>
        <v>0</v>
      </c>
    </row>
    <row r="156" spans="1:10" ht="24.95" customHeight="1" x14ac:dyDescent="0.4">
      <c r="A156" s="160"/>
      <c r="B156" s="49"/>
      <c r="C156" s="59"/>
      <c r="D156" s="49"/>
      <c r="E156" s="49"/>
      <c r="F156" s="49"/>
      <c r="G156" s="49"/>
      <c r="H156" s="50"/>
      <c r="I156" s="42">
        <f>IF(AND(B156&lt;&gt;"",C156&lt;&gt;"",D156&lt;&gt;"",E156&lt;&gt;"",F156&lt;&gt;"",G156&lt;&gt;"",H156&lt;&gt;""),VLOOKUP(G156,通所リハビリテーション費!$A$55:$B$59,2,0),0)</f>
        <v>0</v>
      </c>
      <c r="J156" s="42">
        <f t="shared" ref="J156:J159" si="30">((I156*H156)*0.1*10)/2</f>
        <v>0</v>
      </c>
    </row>
    <row r="157" spans="1:10" ht="24.95" customHeight="1" x14ac:dyDescent="0.4">
      <c r="A157" s="160"/>
      <c r="B157" s="49"/>
      <c r="C157" s="59"/>
      <c r="D157" s="49"/>
      <c r="E157" s="49"/>
      <c r="F157" s="49"/>
      <c r="G157" s="49"/>
      <c r="H157" s="50"/>
      <c r="I157" s="42">
        <f>IF(AND(B157&lt;&gt;"",C157&lt;&gt;"",D157&lt;&gt;"",E157&lt;&gt;"",F157&lt;&gt;"",G157&lt;&gt;"",H157&lt;&gt;""),VLOOKUP(G157,通所リハビリテーション費!$A$55:$B$59,2,0),0)</f>
        <v>0</v>
      </c>
      <c r="J157" s="42">
        <f t="shared" si="30"/>
        <v>0</v>
      </c>
    </row>
    <row r="158" spans="1:10" ht="24.95" customHeight="1" x14ac:dyDescent="0.4">
      <c r="A158" s="160"/>
      <c r="B158" s="49"/>
      <c r="C158" s="59"/>
      <c r="D158" s="49"/>
      <c r="E158" s="49"/>
      <c r="F158" s="49"/>
      <c r="G158" s="49"/>
      <c r="H158" s="50"/>
      <c r="I158" s="42">
        <f>IF(AND(B158&lt;&gt;"",C158&lt;&gt;"",D158&lt;&gt;"",E158&lt;&gt;"",F158&lt;&gt;"",G158&lt;&gt;"",H158&lt;&gt;""),VLOOKUP(G158,通所リハビリテーション費!$A$55:$B$59,2,0),0)</f>
        <v>0</v>
      </c>
      <c r="J158" s="42">
        <f t="shared" si="30"/>
        <v>0</v>
      </c>
    </row>
    <row r="159" spans="1:10" ht="24.95" customHeight="1" x14ac:dyDescent="0.4">
      <c r="A159" s="160"/>
      <c r="B159" s="49"/>
      <c r="C159" s="59"/>
      <c r="D159" s="49"/>
      <c r="E159" s="49"/>
      <c r="F159" s="49"/>
      <c r="G159" s="49"/>
      <c r="H159" s="50"/>
      <c r="I159" s="42">
        <f>IF(AND(B159&lt;&gt;"",C159&lt;&gt;"",D159&lt;&gt;"",E159&lt;&gt;"",F159&lt;&gt;"",G159&lt;&gt;"",H159&lt;&gt;""),VLOOKUP(G159,通所リハビリテーション費!$A$55:$B$59,2,0),0)</f>
        <v>0</v>
      </c>
      <c r="J159" s="42">
        <f t="shared" si="30"/>
        <v>0</v>
      </c>
    </row>
    <row r="160" spans="1:10" ht="24.95" customHeight="1" x14ac:dyDescent="0.4">
      <c r="A160" s="110" t="s">
        <v>38</v>
      </c>
      <c r="B160" s="111"/>
      <c r="C160" s="111"/>
      <c r="D160" s="111"/>
      <c r="E160" s="111"/>
      <c r="F160" s="111"/>
      <c r="G160" s="112"/>
      <c r="H160" s="43">
        <f>SUMIF(H155:H159,"&lt;&gt;#N/A")</f>
        <v>0</v>
      </c>
      <c r="I160" s="43">
        <f t="shared" ref="I160:J160" si="31">SUMIF(I155:I159,"&lt;&gt;#N/A")</f>
        <v>0</v>
      </c>
      <c r="J160" s="43">
        <f t="shared" si="31"/>
        <v>0</v>
      </c>
    </row>
    <row r="161" spans="1:10" ht="24.95" customHeight="1" x14ac:dyDescent="0.4">
      <c r="A161" s="26"/>
      <c r="B161" s="26"/>
      <c r="C161" s="26"/>
      <c r="D161" s="26"/>
      <c r="E161" s="26"/>
      <c r="F161" s="26"/>
      <c r="G161" s="26"/>
      <c r="H161" s="27"/>
      <c r="I161" s="27"/>
      <c r="J161" s="27"/>
    </row>
    <row r="162" spans="1:10" ht="24.95" customHeight="1" x14ac:dyDescent="0.4">
      <c r="A162" s="40" t="s">
        <v>44</v>
      </c>
    </row>
    <row r="163" spans="1:10" ht="24.95" customHeight="1" x14ac:dyDescent="0.4">
      <c r="A163" s="53" t="s">
        <v>90</v>
      </c>
    </row>
    <row r="164" spans="1:10" ht="42.95" customHeight="1" x14ac:dyDescent="0.4">
      <c r="A164" s="157" t="s">
        <v>132</v>
      </c>
      <c r="B164" s="28" t="s">
        <v>49</v>
      </c>
      <c r="C164" s="28" t="s">
        <v>51</v>
      </c>
      <c r="D164" s="28" t="s">
        <v>32</v>
      </c>
      <c r="E164" s="41" t="s">
        <v>162</v>
      </c>
      <c r="F164" s="41" t="s">
        <v>163</v>
      </c>
      <c r="G164" s="28" t="s">
        <v>33</v>
      </c>
      <c r="H164" s="41" t="s">
        <v>50</v>
      </c>
      <c r="I164" s="41" t="s">
        <v>35</v>
      </c>
      <c r="J164" s="41" t="s">
        <v>113</v>
      </c>
    </row>
    <row r="165" spans="1:10" ht="24.95" customHeight="1" x14ac:dyDescent="0.4">
      <c r="A165" s="158"/>
      <c r="B165" s="49"/>
      <c r="C165" s="59"/>
      <c r="D165" s="49"/>
      <c r="E165" s="49"/>
      <c r="F165" s="49"/>
      <c r="G165" s="49"/>
      <c r="H165" s="50"/>
      <c r="I165" s="42">
        <f>IF(AND(B165&lt;&gt;"",C165&lt;&gt;"",D165&lt;&gt;"",E165&lt;&gt;"",F165&lt;&gt;"",G165&lt;&gt;"",H165&lt;&gt;""),VLOOKUP(G165,通所リハビリテーション費!$A$62:$B$66,2,0),0)</f>
        <v>0</v>
      </c>
      <c r="J165" s="42">
        <f>(I165*H165)*0.1*10</f>
        <v>0</v>
      </c>
    </row>
    <row r="166" spans="1:10" ht="24.95" customHeight="1" x14ac:dyDescent="0.4">
      <c r="A166" s="158"/>
      <c r="B166" s="49"/>
      <c r="C166" s="59"/>
      <c r="D166" s="49"/>
      <c r="E166" s="49"/>
      <c r="F166" s="49"/>
      <c r="G166" s="49"/>
      <c r="H166" s="50"/>
      <c r="I166" s="42">
        <f>IF(AND(B166&lt;&gt;"",C166&lt;&gt;"",D166&lt;&gt;"",E166&lt;&gt;"",F166&lt;&gt;"",G166&lt;&gt;"",H166&lt;&gt;""),VLOOKUP(G166,通所リハビリテーション費!$A$62:$B$66,2,0),0)</f>
        <v>0</v>
      </c>
      <c r="J166" s="42">
        <f t="shared" ref="J166:J169" si="32">(I166*H166)*0.1*10</f>
        <v>0</v>
      </c>
    </row>
    <row r="167" spans="1:10" ht="24.95" customHeight="1" x14ac:dyDescent="0.4">
      <c r="A167" s="158"/>
      <c r="B167" s="49"/>
      <c r="C167" s="59"/>
      <c r="D167" s="49"/>
      <c r="E167" s="49"/>
      <c r="F167" s="49"/>
      <c r="G167" s="49"/>
      <c r="H167" s="50"/>
      <c r="I167" s="42">
        <f>IF(AND(B167&lt;&gt;"",C167&lt;&gt;"",D167&lt;&gt;"",E167&lt;&gt;"",F167&lt;&gt;"",G167&lt;&gt;"",H167&lt;&gt;""),VLOOKUP(G167,通所リハビリテーション費!$A$62:$B$66,2,0),0)</f>
        <v>0</v>
      </c>
      <c r="J167" s="42">
        <f t="shared" si="32"/>
        <v>0</v>
      </c>
    </row>
    <row r="168" spans="1:10" ht="24.95" customHeight="1" x14ac:dyDescent="0.4">
      <c r="A168" s="158"/>
      <c r="B168" s="49"/>
      <c r="C168" s="59"/>
      <c r="D168" s="49"/>
      <c r="E168" s="49"/>
      <c r="F168" s="49"/>
      <c r="G168" s="49"/>
      <c r="H168" s="50"/>
      <c r="I168" s="42">
        <f>IF(AND(B168&lt;&gt;"",C168&lt;&gt;"",D168&lt;&gt;"",E168&lt;&gt;"",F168&lt;&gt;"",G168&lt;&gt;"",H168&lt;&gt;""),VLOOKUP(G168,通所リハビリテーション費!$A$62:$B$66,2,0),0)</f>
        <v>0</v>
      </c>
      <c r="J168" s="42">
        <f t="shared" si="32"/>
        <v>0</v>
      </c>
    </row>
    <row r="169" spans="1:10" ht="24.95" customHeight="1" x14ac:dyDescent="0.4">
      <c r="A169" s="158"/>
      <c r="B169" s="49"/>
      <c r="C169" s="59"/>
      <c r="D169" s="49"/>
      <c r="E169" s="49"/>
      <c r="F169" s="49"/>
      <c r="G169" s="49"/>
      <c r="H169" s="50"/>
      <c r="I169" s="42">
        <f>IF(AND(B169&lt;&gt;"",C169&lt;&gt;"",D169&lt;&gt;"",E169&lt;&gt;"",F169&lt;&gt;"",G169&lt;&gt;"",H169&lt;&gt;""),VLOOKUP(G169,通所リハビリテーション費!$A$62:$B$66,2,0),0)</f>
        <v>0</v>
      </c>
      <c r="J169" s="42">
        <f t="shared" si="32"/>
        <v>0</v>
      </c>
    </row>
    <row r="170" spans="1:10" ht="24.95" customHeight="1" x14ac:dyDescent="0.4">
      <c r="A170" s="158"/>
      <c r="B170" s="49"/>
      <c r="C170" s="49"/>
      <c r="D170" s="49"/>
      <c r="E170" s="49"/>
      <c r="F170" s="49"/>
      <c r="G170" s="49"/>
      <c r="H170" s="50"/>
      <c r="I170" s="42">
        <f>IF(AND(B170&lt;&gt;"",C170&lt;&gt;"",D170&lt;&gt;"",E170&lt;&gt;"",F170&lt;&gt;"",G170&lt;&gt;"",H170&lt;&gt;""),VLOOKUP(G170,通所リハビリテーション費!$A$62:$B$66,2,0),0)</f>
        <v>0</v>
      </c>
      <c r="J170" s="42">
        <f>(I170*H170)*0.1*10</f>
        <v>0</v>
      </c>
    </row>
    <row r="171" spans="1:10" ht="24.95" customHeight="1" x14ac:dyDescent="0.4">
      <c r="A171" s="158"/>
      <c r="B171" s="49"/>
      <c r="C171" s="49"/>
      <c r="D171" s="49"/>
      <c r="E171" s="49"/>
      <c r="F171" s="49"/>
      <c r="G171" s="49"/>
      <c r="H171" s="50"/>
      <c r="I171" s="42">
        <f>IF(AND(B171&lt;&gt;"",C171&lt;&gt;"",D171&lt;&gt;"",E171&lt;&gt;"",F171&lt;&gt;"",G171&lt;&gt;"",H171&lt;&gt;""),VLOOKUP(G171,通所リハビリテーション費!$A$62:$B$66,2,0),0)</f>
        <v>0</v>
      </c>
      <c r="J171" s="42">
        <f t="shared" ref="J171:J174" si="33">(I171*H171)*0.1*10</f>
        <v>0</v>
      </c>
    </row>
    <row r="172" spans="1:10" ht="24.95" customHeight="1" x14ac:dyDescent="0.4">
      <c r="A172" s="158"/>
      <c r="B172" s="49"/>
      <c r="C172" s="49"/>
      <c r="D172" s="49"/>
      <c r="E172" s="49"/>
      <c r="F172" s="49"/>
      <c r="G172" s="49"/>
      <c r="H172" s="50"/>
      <c r="I172" s="42">
        <f>IF(AND(B172&lt;&gt;"",C172&lt;&gt;"",D172&lt;&gt;"",E172&lt;&gt;"",F172&lt;&gt;"",G172&lt;&gt;"",H172&lt;&gt;""),VLOOKUP(G172,通所リハビリテーション費!$A$62:$B$66,2,0),0)</f>
        <v>0</v>
      </c>
      <c r="J172" s="42">
        <f t="shared" si="33"/>
        <v>0</v>
      </c>
    </row>
    <row r="173" spans="1:10" ht="24.95" customHeight="1" x14ac:dyDescent="0.4">
      <c r="A173" s="158"/>
      <c r="B173" s="49"/>
      <c r="C173" s="49"/>
      <c r="D173" s="49"/>
      <c r="E173" s="49"/>
      <c r="F173" s="49"/>
      <c r="G173" s="49"/>
      <c r="H173" s="50"/>
      <c r="I173" s="42">
        <f>IF(AND(B173&lt;&gt;"",C173&lt;&gt;"",D173&lt;&gt;"",E173&lt;&gt;"",F173&lt;&gt;"",G173&lt;&gt;"",H173&lt;&gt;""),VLOOKUP(G173,通所リハビリテーション費!$A$62:$B$66,2,0),0)</f>
        <v>0</v>
      </c>
      <c r="J173" s="42">
        <f t="shared" si="33"/>
        <v>0</v>
      </c>
    </row>
    <row r="174" spans="1:10" ht="24.95" customHeight="1" x14ac:dyDescent="0.4">
      <c r="A174" s="159"/>
      <c r="B174" s="49"/>
      <c r="C174" s="49"/>
      <c r="D174" s="49"/>
      <c r="E174" s="49"/>
      <c r="F174" s="49"/>
      <c r="G174" s="49"/>
      <c r="H174" s="50"/>
      <c r="I174" s="42">
        <f>IF(AND(B174&lt;&gt;"",C174&lt;&gt;"",D174&lt;&gt;"",E174&lt;&gt;"",F174&lt;&gt;"",G174&lt;&gt;"",H174&lt;&gt;""),VLOOKUP(G174,通所リハビリテーション費!$A$62:$B$66,2,0),0)</f>
        <v>0</v>
      </c>
      <c r="J174" s="42">
        <f t="shared" si="33"/>
        <v>0</v>
      </c>
    </row>
    <row r="175" spans="1:10" ht="24.95" customHeight="1" x14ac:dyDescent="0.4">
      <c r="A175" s="110" t="s">
        <v>38</v>
      </c>
      <c r="B175" s="111"/>
      <c r="C175" s="111"/>
      <c r="D175" s="111"/>
      <c r="E175" s="111"/>
      <c r="F175" s="111"/>
      <c r="G175" s="112"/>
      <c r="H175" s="43">
        <f>SUMIF(H165:H174,"&lt;&gt;#N/A")</f>
        <v>0</v>
      </c>
      <c r="I175" s="43">
        <f t="shared" ref="I175:J175" si="34">SUMIF(I165:I174,"&lt;&gt;#N/A")</f>
        <v>0</v>
      </c>
      <c r="J175" s="43">
        <f t="shared" si="34"/>
        <v>0</v>
      </c>
    </row>
    <row r="176" spans="1:10" ht="24.95" customHeight="1" x14ac:dyDescent="0.4">
      <c r="A176" s="54"/>
      <c r="B176" s="54"/>
      <c r="C176" s="54"/>
      <c r="D176" s="54"/>
      <c r="E176" s="54"/>
      <c r="F176" s="54"/>
      <c r="G176" s="55"/>
      <c r="H176" s="55"/>
      <c r="I176" s="55"/>
    </row>
    <row r="177" spans="1:10" ht="24.95" customHeight="1" x14ac:dyDescent="0.4">
      <c r="A177" s="56" t="s">
        <v>91</v>
      </c>
      <c r="B177" s="54"/>
      <c r="C177" s="54"/>
      <c r="D177" s="54"/>
      <c r="E177" s="54"/>
      <c r="F177" s="54"/>
      <c r="G177" s="55"/>
      <c r="H177" s="55"/>
      <c r="I177" s="55"/>
    </row>
    <row r="178" spans="1:10" ht="42.95" customHeight="1" x14ac:dyDescent="0.4">
      <c r="A178" s="160" t="s">
        <v>132</v>
      </c>
      <c r="B178" s="28" t="s">
        <v>49</v>
      </c>
      <c r="C178" s="28" t="s">
        <v>51</v>
      </c>
      <c r="D178" s="28" t="s">
        <v>32</v>
      </c>
      <c r="E178" s="41" t="s">
        <v>162</v>
      </c>
      <c r="F178" s="41" t="s">
        <v>163</v>
      </c>
      <c r="G178" s="28" t="s">
        <v>33</v>
      </c>
      <c r="H178" s="41" t="s">
        <v>133</v>
      </c>
      <c r="I178" s="41" t="s">
        <v>35</v>
      </c>
      <c r="J178" s="41" t="s">
        <v>113</v>
      </c>
    </row>
    <row r="179" spans="1:10" ht="24.95" customHeight="1" x14ac:dyDescent="0.4">
      <c r="A179" s="160"/>
      <c r="B179" s="49"/>
      <c r="C179" s="59"/>
      <c r="D179" s="49"/>
      <c r="E179" s="49"/>
      <c r="F179" s="49"/>
      <c r="G179" s="49"/>
      <c r="H179" s="50"/>
      <c r="I179" s="42">
        <f>IF(AND(B179&lt;&gt;"",C179&lt;&gt;"",D179&lt;&gt;"",E179&lt;&gt;"",F179&lt;&gt;"",G179&lt;&gt;"",H179&lt;&gt;""),VLOOKUP(G179,通所リハビリテーション費!$A$62:$B$66,2,0),0)</f>
        <v>0</v>
      </c>
      <c r="J179" s="42">
        <f>((I179*H179)*0.1*10)/2</f>
        <v>0</v>
      </c>
    </row>
    <row r="180" spans="1:10" ht="24.95" customHeight="1" x14ac:dyDescent="0.4">
      <c r="A180" s="160"/>
      <c r="B180" s="49"/>
      <c r="C180" s="59"/>
      <c r="D180" s="49"/>
      <c r="E180" s="49"/>
      <c r="F180" s="49"/>
      <c r="G180" s="49"/>
      <c r="H180" s="50"/>
      <c r="I180" s="42">
        <f>IF(AND(B180&lt;&gt;"",C180&lt;&gt;"",D180&lt;&gt;"",E180&lt;&gt;"",F180&lt;&gt;"",G180&lt;&gt;"",H180&lt;&gt;""),VLOOKUP(G180,通所リハビリテーション費!$A$62:$B$66,2,0),0)</f>
        <v>0</v>
      </c>
      <c r="J180" s="42">
        <f t="shared" ref="J180:J183" si="35">((I180*H180)*0.1*10)/2</f>
        <v>0</v>
      </c>
    </row>
    <row r="181" spans="1:10" ht="24.95" customHeight="1" x14ac:dyDescent="0.4">
      <c r="A181" s="160"/>
      <c r="B181" s="49"/>
      <c r="C181" s="59"/>
      <c r="D181" s="49"/>
      <c r="E181" s="49"/>
      <c r="F181" s="49"/>
      <c r="G181" s="49"/>
      <c r="H181" s="50"/>
      <c r="I181" s="42">
        <f>IF(AND(B181&lt;&gt;"",C181&lt;&gt;"",D181&lt;&gt;"",E181&lt;&gt;"",F181&lt;&gt;"",G181&lt;&gt;"",H181&lt;&gt;""),VLOOKUP(G181,通所リハビリテーション費!$A$62:$B$66,2,0),0)</f>
        <v>0</v>
      </c>
      <c r="J181" s="42">
        <f t="shared" si="35"/>
        <v>0</v>
      </c>
    </row>
    <row r="182" spans="1:10" ht="24.95" customHeight="1" x14ac:dyDescent="0.4">
      <c r="A182" s="160"/>
      <c r="B182" s="49"/>
      <c r="C182" s="59"/>
      <c r="D182" s="49"/>
      <c r="E182" s="49"/>
      <c r="F182" s="49"/>
      <c r="G182" s="49"/>
      <c r="H182" s="50"/>
      <c r="I182" s="42">
        <f>IF(AND(B182&lt;&gt;"",C182&lt;&gt;"",D182&lt;&gt;"",E182&lt;&gt;"",F182&lt;&gt;"",G182&lt;&gt;"",H182&lt;&gt;""),VLOOKUP(G182,通所リハビリテーション費!$A$62:$B$66,2,0),0)</f>
        <v>0</v>
      </c>
      <c r="J182" s="42">
        <f t="shared" si="35"/>
        <v>0</v>
      </c>
    </row>
    <row r="183" spans="1:10" ht="24.95" customHeight="1" x14ac:dyDescent="0.4">
      <c r="A183" s="160"/>
      <c r="B183" s="49"/>
      <c r="C183" s="59"/>
      <c r="D183" s="49"/>
      <c r="E183" s="49"/>
      <c r="F183" s="49"/>
      <c r="G183" s="49"/>
      <c r="H183" s="50"/>
      <c r="I183" s="42">
        <f>IF(AND(B183&lt;&gt;"",C183&lt;&gt;"",D183&lt;&gt;"",E183&lt;&gt;"",F183&lt;&gt;"",G183&lt;&gt;"",H183&lt;&gt;""),VLOOKUP(G183,通所リハビリテーション費!$A$62:$B$66,2,0),0)</f>
        <v>0</v>
      </c>
      <c r="J183" s="42">
        <f t="shared" si="35"/>
        <v>0</v>
      </c>
    </row>
    <row r="184" spans="1:10" ht="24.95" customHeight="1" x14ac:dyDescent="0.4">
      <c r="A184" s="110" t="s">
        <v>38</v>
      </c>
      <c r="B184" s="111"/>
      <c r="C184" s="111"/>
      <c r="D184" s="111"/>
      <c r="E184" s="111"/>
      <c r="F184" s="111"/>
      <c r="G184" s="112"/>
      <c r="H184" s="43">
        <f>SUMIF(H179:H183,"&lt;&gt;#N/A")</f>
        <v>0</v>
      </c>
      <c r="I184" s="43">
        <f t="shared" ref="I184:J184" si="36">SUMIF(I179:I183,"&lt;&gt;#N/A")</f>
        <v>0</v>
      </c>
      <c r="J184" s="43">
        <f t="shared" si="36"/>
        <v>0</v>
      </c>
    </row>
    <row r="186" spans="1:10" ht="24.95" customHeight="1" x14ac:dyDescent="0.4">
      <c r="A186" s="40" t="s">
        <v>45</v>
      </c>
    </row>
    <row r="187" spans="1:10" ht="28.5" x14ac:dyDescent="0.4">
      <c r="A187" s="153" t="s">
        <v>46</v>
      </c>
      <c r="B187" s="153"/>
      <c r="C187" s="46" t="s">
        <v>47</v>
      </c>
      <c r="D187" s="46" t="s">
        <v>50</v>
      </c>
      <c r="E187" s="46" t="s">
        <v>113</v>
      </c>
    </row>
    <row r="188" spans="1:10" ht="24.95" customHeight="1" x14ac:dyDescent="0.4">
      <c r="A188" s="152">
        <f>COUNTA(D21:D30,D35:D39,D45:D54,D59:D63,D69:D78,D83:D87,D93:D102,D107:D111,D117:D126,D131:D135,D141:D150,D155:D159,D165:D174,D179:D183)</f>
        <v>0</v>
      </c>
      <c r="B188" s="152"/>
      <c r="C188" s="47">
        <f>COUNTA(C21:C30,C35:C39,C45:C54,C59:C63,C69:C78,C83:C87,C93:C102,C107:C111,C117:C126,C131:C135,C141:C150,C155:C159,C165:C174,C179:C183)</f>
        <v>0</v>
      </c>
      <c r="D188" s="48">
        <f>SUM(H31,H40,H55,H64,H79,H88,H103,H112,H127,H136,H151,H160,H175,H184)</f>
        <v>0</v>
      </c>
      <c r="E188" s="48">
        <f>SUM(J31,J40,J55,J64,J79,J88,J103,J112,J127,J136,J151,J160,J175,J184)</f>
        <v>0</v>
      </c>
    </row>
    <row r="192" spans="1:10" ht="18" customHeight="1" x14ac:dyDescent="0.4">
      <c r="H192" s="58"/>
      <c r="I192" s="58"/>
      <c r="J192" s="58"/>
    </row>
    <row r="194" ht="42.95" customHeight="1" x14ac:dyDescent="0.4"/>
    <row r="201" ht="18" customHeight="1" x14ac:dyDescent="0.4"/>
    <row r="203" ht="42.95" customHeight="1" x14ac:dyDescent="0.4"/>
    <row r="212" ht="42.95" customHeight="1" x14ac:dyDescent="0.4"/>
    <row r="224" ht="18" customHeight="1" x14ac:dyDescent="0.4"/>
    <row r="226" ht="42.95" customHeight="1" x14ac:dyDescent="0.4"/>
    <row r="233" ht="18" customHeight="1" x14ac:dyDescent="0.4"/>
    <row r="235" ht="42.95" customHeight="1" x14ac:dyDescent="0.4"/>
    <row r="242" ht="18" customHeight="1" x14ac:dyDescent="0.4"/>
    <row r="244" ht="36" customHeight="1" x14ac:dyDescent="0.4"/>
  </sheetData>
  <sheetProtection sheet="1" objects="1" scenarios="1"/>
  <mergeCells count="50">
    <mergeCell ref="H1:J1"/>
    <mergeCell ref="A9:B9"/>
    <mergeCell ref="C9:I9"/>
    <mergeCell ref="A10:B10"/>
    <mergeCell ref="C10:I10"/>
    <mergeCell ref="A4:J4"/>
    <mergeCell ref="A7:B7"/>
    <mergeCell ref="C7:I7"/>
    <mergeCell ref="A8:B8"/>
    <mergeCell ref="C8:I8"/>
    <mergeCell ref="A11:B11"/>
    <mergeCell ref="C11:I11"/>
    <mergeCell ref="A40:G40"/>
    <mergeCell ref="A12:B12"/>
    <mergeCell ref="C12:I12"/>
    <mergeCell ref="A13:B13"/>
    <mergeCell ref="C13:I13"/>
    <mergeCell ref="A14:B14"/>
    <mergeCell ref="C14:I14"/>
    <mergeCell ref="A15:B15"/>
    <mergeCell ref="C15:I15"/>
    <mergeCell ref="A20:A30"/>
    <mergeCell ref="A31:G31"/>
    <mergeCell ref="A34:A39"/>
    <mergeCell ref="A106:A111"/>
    <mergeCell ref="A112:G112"/>
    <mergeCell ref="A140:A150"/>
    <mergeCell ref="A136:G136"/>
    <mergeCell ref="A116:A126"/>
    <mergeCell ref="A127:G127"/>
    <mergeCell ref="A130:A135"/>
    <mergeCell ref="A79:G79"/>
    <mergeCell ref="A82:A87"/>
    <mergeCell ref="A88:G88"/>
    <mergeCell ref="A92:A102"/>
    <mergeCell ref="A103:G103"/>
    <mergeCell ref="A44:A54"/>
    <mergeCell ref="A55:G55"/>
    <mergeCell ref="A58:A63"/>
    <mergeCell ref="A64:G64"/>
    <mergeCell ref="A68:A78"/>
    <mergeCell ref="A178:A183"/>
    <mergeCell ref="A184:G184"/>
    <mergeCell ref="A187:B187"/>
    <mergeCell ref="A188:B188"/>
    <mergeCell ref="A151:G151"/>
    <mergeCell ref="A154:A159"/>
    <mergeCell ref="A160:G160"/>
    <mergeCell ref="A164:A174"/>
    <mergeCell ref="A175:G175"/>
  </mergeCells>
  <phoneticPr fontId="3"/>
  <printOptions horizontalCentered="1"/>
  <pageMargins left="0.70866141732283472" right="0.70866141732283472" top="0.74803149606299213" bottom="0.74803149606299213" header="0.31496062992125984" footer="0.31496062992125984"/>
  <pageSetup paperSize="9" scale="60" orientation="portrait" r:id="rId1"/>
  <rowBreaks count="9" manualBreakCount="9">
    <brk id="40" max="9" man="1"/>
    <brk id="64" max="9" man="1"/>
    <brk id="88" max="9" man="1"/>
    <brk id="112" max="9" man="1"/>
    <brk id="136" max="9" man="1"/>
    <brk id="160" max="9" man="1"/>
    <brk id="184" max="9" man="1"/>
    <brk id="209" max="9" man="1"/>
    <brk id="241"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EB9A38E-0383-4BAF-AAFA-C7EE23510194}">
          <x14:formula1>
            <xm:f>通所リハビリテーション費!$C$2:$C$7</xm:f>
          </x14:formula1>
          <xm:sqref>G165:G174 G21:G30 G45:G54 G69:G78 G93:G102 G117:G126 G141:G150 G59:G63 G83:G87 G107:G111 G131:G135 G155:G159 G179:G183 G35:G39</xm:sqref>
        </x14:dataValidation>
        <x14:dataValidation type="list" allowBlank="1" showInputMessage="1" showErrorMessage="1" xr:uid="{681729F2-82C7-49A2-BADA-10C85D24100A}">
          <x14:formula1>
            <xm:f>対象地域一覧!$A$2:$A$24</xm:f>
          </x14:formula1>
          <xm:sqref>D165:D174 D35:D39 D179:D183 D155:D159 D131:D135 D107:D111 D83:D87 D59:D63 D141:D150 D117:D126 D93:D102 D69:D78 D45:D54 D21:D30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953CA-17D6-4596-AC37-24E10E052BAB}">
  <sheetPr>
    <tabColor theme="7" tint="0.59999389629810485"/>
  </sheetPr>
  <dimension ref="A1:U244"/>
  <sheetViews>
    <sheetView view="pageBreakPreview" topLeftCell="A7" zoomScale="85" zoomScaleNormal="100" zoomScaleSheetLayoutView="85" workbookViewId="0">
      <selection activeCell="B21" sqref="B21:H21"/>
    </sheetView>
  </sheetViews>
  <sheetFormatPr defaultColWidth="8.75" defaultRowHeight="24.95" customHeight="1" x14ac:dyDescent="0.4"/>
  <cols>
    <col min="1" max="1" width="6.75" style="32" customWidth="1"/>
    <col min="2" max="2" width="14.625" style="32" bestFit="1" customWidth="1"/>
    <col min="3" max="3" width="14.25" style="32" bestFit="1" customWidth="1"/>
    <col min="4" max="4" width="9.875" style="32" bestFit="1" customWidth="1"/>
    <col min="5" max="6" width="16.375" style="32" bestFit="1" customWidth="1"/>
    <col min="7" max="7" width="11.125" style="32" bestFit="1" customWidth="1"/>
    <col min="8" max="9" width="12.125" style="32" bestFit="1" customWidth="1"/>
    <col min="10" max="10" width="12" style="32" bestFit="1" customWidth="1"/>
    <col min="11" max="16" width="8.75" style="32"/>
    <col min="17" max="18" width="8.75" style="33"/>
    <col min="19" max="19" width="9" style="33" bestFit="1" customWidth="1"/>
    <col min="20" max="16384" width="8.75" style="32"/>
  </cols>
  <sheetData>
    <row r="1" spans="1:19" ht="24.95" customHeight="1" x14ac:dyDescent="0.4">
      <c r="A1" s="32" t="s">
        <v>125</v>
      </c>
      <c r="H1" s="109" t="s">
        <v>25</v>
      </c>
      <c r="I1" s="109"/>
      <c r="J1" s="109"/>
    </row>
    <row r="2" spans="1:19" ht="24.95" customHeight="1" x14ac:dyDescent="0.4">
      <c r="A2" s="34" t="s">
        <v>221</v>
      </c>
      <c r="Q2" s="35"/>
      <c r="R2" s="36" t="s">
        <v>79</v>
      </c>
      <c r="S2" s="36" t="s">
        <v>80</v>
      </c>
    </row>
    <row r="3" spans="1:19" ht="24.95" customHeight="1" x14ac:dyDescent="0.4">
      <c r="Q3" s="35" t="str">
        <f>'(附表2)実施状況報告（５月）'!Q3</f>
        <v>広面</v>
      </c>
      <c r="R3" s="35">
        <f t="shared" ref="R3:R45" si="0">COUNTIF($D$21:$D$30,Q3)+COUNTIF($D$35:$D$39,Q3)+COUNTIF($D$45:$D$54,Q3)+COUNTIF($D$59:$D$63,Q3)+COUNTIF($D$69:$D$78,Q3)+COUNTIF($D$83:$D$87,Q3)+COUNTIF($D$93:$D$102,Q3)+COUNTIF($D$107:$D$111,Q3)+COUNTIF($D$117:$D$126,Q3)+COUNTIF($D$131:$D$135,Q3)+COUNTIF($D$141:$D$150,Q3)+COUNTIF($D$155:$D$159,Q3)+COUNTIF($D$165:$D$174,Q3)+COUNTIF($D$179:$D$183,Q3)</f>
        <v>0</v>
      </c>
      <c r="S3" s="35">
        <f t="shared" ref="S3:S45" si="1">SUMIF($D$21:$D$30,Q3,$H$21:$H$30)+SUMIF($D$35:$D$39,Q3,$H$35:$H$39)+SUMIF($D$45:$D$54,Q3,$H$45:$H$54)+SUMIF($D$59:$D$63,Q3,$H$59:$H$63)+SUMIF($D$69:$D$78,Q3,$H$69:$H$78)+SUMIF($D$83:$D$87,Q3,$H$83:$H$87)+SUMIF($D$93:$D$102,Q3,$H$93:$H$102)+SUMIF($D$107:$D$111,Q3,$H$107:$H$111)+SUMIF($D$117:$D$126,Q3,$H$117:$H$126)+SUMIF($D$131:$D$135,Q3,$H$131:$H$135)+SUMIF($D$141:$D$150,Q3,$H$141:$H$150)+SUMIF($D$155:$D$159,Q3,$H$155:$H$159)+SUMIF($D$165:$D$174,Q3,$H$165:$H$174)+SUMIF($D$179:$D$183,Q3,$H$179:$H$183)</f>
        <v>0</v>
      </c>
    </row>
    <row r="4" spans="1:19" ht="24.95" customHeight="1" x14ac:dyDescent="0.4">
      <c r="A4" s="168" t="s">
        <v>157</v>
      </c>
      <c r="B4" s="168"/>
      <c r="C4" s="168"/>
      <c r="D4" s="168"/>
      <c r="E4" s="168"/>
      <c r="F4" s="168"/>
      <c r="G4" s="168"/>
      <c r="H4" s="168"/>
      <c r="I4" s="168"/>
      <c r="J4" s="168"/>
      <c r="Q4" s="35" t="str">
        <f>'(附表2)実施状況報告（５月）'!Q4</f>
        <v>上加茂</v>
      </c>
      <c r="R4" s="35">
        <f t="shared" si="0"/>
        <v>0</v>
      </c>
      <c r="S4" s="35">
        <f t="shared" si="1"/>
        <v>0</v>
      </c>
    </row>
    <row r="5" spans="1:19" ht="24.95" customHeight="1" x14ac:dyDescent="0.4">
      <c r="Q5" s="35" t="str">
        <f>'(附表2)実施状況報告（５月）'!Q5</f>
        <v>下加茂</v>
      </c>
      <c r="R5" s="35">
        <f t="shared" si="0"/>
        <v>0</v>
      </c>
      <c r="S5" s="35">
        <f t="shared" si="1"/>
        <v>0</v>
      </c>
    </row>
    <row r="6" spans="1:19" ht="24.95" customHeight="1" x14ac:dyDescent="0.4">
      <c r="A6" s="52" t="s">
        <v>26</v>
      </c>
      <c r="Q6" s="35" t="str">
        <f>'(附表2)実施状況報告（５月）'!Q6</f>
        <v>美原</v>
      </c>
      <c r="R6" s="35">
        <f t="shared" si="0"/>
        <v>0</v>
      </c>
      <c r="S6" s="35">
        <f t="shared" si="1"/>
        <v>0</v>
      </c>
    </row>
    <row r="7" spans="1:19" ht="24.95" customHeight="1" x14ac:dyDescent="0.4">
      <c r="A7" s="64" t="s">
        <v>81</v>
      </c>
      <c r="B7" s="64"/>
      <c r="C7" s="77" t="str">
        <f>IF(基本情報入力シート!V8="","",基本情報入力シート!V8)</f>
        <v/>
      </c>
      <c r="D7" s="78"/>
      <c r="E7" s="78"/>
      <c r="F7" s="78"/>
      <c r="G7" s="78"/>
      <c r="H7" s="78"/>
      <c r="I7" s="79"/>
      <c r="Q7" s="35" t="str">
        <f>'(附表2)実施状況報告（５月）'!Q7</f>
        <v>加茂市場</v>
      </c>
      <c r="R7" s="35">
        <f t="shared" si="0"/>
        <v>0</v>
      </c>
      <c r="S7" s="35">
        <f t="shared" si="1"/>
        <v>0</v>
      </c>
    </row>
    <row r="8" spans="1:19" ht="24.95" customHeight="1" x14ac:dyDescent="0.4">
      <c r="A8" s="64" t="s">
        <v>19</v>
      </c>
      <c r="B8" s="64"/>
      <c r="C8" s="77" t="str">
        <f>IF(基本情報入力シート!V19="","",基本情報入力シート!V19)</f>
        <v/>
      </c>
      <c r="D8" s="78"/>
      <c r="E8" s="78"/>
      <c r="F8" s="78"/>
      <c r="G8" s="78"/>
      <c r="H8" s="78"/>
      <c r="I8" s="79"/>
      <c r="Q8" s="35" t="str">
        <f>'(附表2)実施状況報告（５月）'!Q8</f>
        <v>高谷</v>
      </c>
      <c r="R8" s="35">
        <f t="shared" si="0"/>
        <v>0</v>
      </c>
      <c r="S8" s="35">
        <f t="shared" si="1"/>
        <v>0</v>
      </c>
    </row>
    <row r="9" spans="1:19" ht="24.95" customHeight="1" x14ac:dyDescent="0.4">
      <c r="A9" s="64" t="s">
        <v>20</v>
      </c>
      <c r="B9" s="64"/>
      <c r="C9" s="77" t="str">
        <f>IF(基本情報入力シート!V20="","",基本情報入力シート!V20)</f>
        <v/>
      </c>
      <c r="D9" s="78"/>
      <c r="E9" s="78"/>
      <c r="F9" s="78"/>
      <c r="G9" s="78"/>
      <c r="H9" s="78"/>
      <c r="I9" s="79"/>
      <c r="Q9" s="35" t="str">
        <f>'(附表2)実施状況報告（５月）'!Q9</f>
        <v>平岡</v>
      </c>
      <c r="R9" s="35">
        <f t="shared" si="0"/>
        <v>0</v>
      </c>
      <c r="S9" s="35">
        <f t="shared" si="1"/>
        <v>0</v>
      </c>
    </row>
    <row r="10" spans="1:19" ht="24.95" customHeight="1" x14ac:dyDescent="0.4">
      <c r="A10" s="64" t="s">
        <v>21</v>
      </c>
      <c r="B10" s="64"/>
      <c r="C10" s="77" t="str">
        <f>IF(基本情報入力シート!V21="","",基本情報入力シート!V21)</f>
        <v>通所リハビリテーション</v>
      </c>
      <c r="D10" s="78"/>
      <c r="E10" s="78"/>
      <c r="F10" s="78"/>
      <c r="G10" s="78"/>
      <c r="H10" s="78"/>
      <c r="I10" s="79"/>
      <c r="Q10" s="35" t="str">
        <f>'(附表2)実施状況報告（５月）'!Q10</f>
        <v>上野</v>
      </c>
      <c r="R10" s="35">
        <f t="shared" si="0"/>
        <v>0</v>
      </c>
      <c r="S10" s="35">
        <f t="shared" si="1"/>
        <v>0</v>
      </c>
    </row>
    <row r="11" spans="1:19" ht="24.95" customHeight="1" x14ac:dyDescent="0.4">
      <c r="A11" s="64" t="s">
        <v>108</v>
      </c>
      <c r="B11" s="64"/>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Q11" s="35" t="str">
        <f>'(附表2)実施状況報告（５月）'!Q11</f>
        <v>竹部</v>
      </c>
      <c r="R11" s="35">
        <f t="shared" si="0"/>
        <v>0</v>
      </c>
      <c r="S11" s="35">
        <f t="shared" si="1"/>
        <v>0</v>
      </c>
    </row>
    <row r="12" spans="1:19" ht="24.75" customHeight="1" x14ac:dyDescent="0.4">
      <c r="A12" s="64" t="s">
        <v>27</v>
      </c>
      <c r="B12" s="64"/>
      <c r="C12" s="77" t="s">
        <v>28</v>
      </c>
      <c r="D12" s="78"/>
      <c r="E12" s="78"/>
      <c r="F12" s="78"/>
      <c r="G12" s="78"/>
      <c r="H12" s="78"/>
      <c r="I12" s="79"/>
      <c r="Q12" s="35" t="str">
        <f>'(附表2)実施状況報告（５月）'!Q12</f>
        <v>上田東</v>
      </c>
      <c r="R12" s="35">
        <f t="shared" si="0"/>
        <v>0</v>
      </c>
      <c r="S12" s="35">
        <f t="shared" si="1"/>
        <v>0</v>
      </c>
    </row>
    <row r="13" spans="1:19" ht="36" customHeight="1" x14ac:dyDescent="0.4">
      <c r="A13" s="114"/>
      <c r="B13" s="114"/>
      <c r="C13" s="114"/>
      <c r="D13" s="114"/>
      <c r="E13" s="114"/>
      <c r="F13" s="114"/>
      <c r="G13" s="114"/>
      <c r="H13" s="114"/>
      <c r="I13" s="114"/>
      <c r="J13" s="63"/>
      <c r="Q13" s="35" t="str">
        <f>'(附表2)実施状況報告（５月）'!Q13</f>
        <v>細田</v>
      </c>
      <c r="R13" s="35">
        <f t="shared" si="0"/>
        <v>0</v>
      </c>
      <c r="S13" s="35">
        <f t="shared" si="1"/>
        <v>0</v>
      </c>
    </row>
    <row r="14" spans="1:19" ht="36" customHeight="1" x14ac:dyDescent="0.4">
      <c r="A14" s="164"/>
      <c r="B14" s="164"/>
      <c r="C14" s="115"/>
      <c r="D14" s="115"/>
      <c r="E14" s="115"/>
      <c r="F14" s="115"/>
      <c r="G14" s="115"/>
      <c r="H14" s="115"/>
      <c r="I14" s="115"/>
      <c r="J14" s="63"/>
      <c r="Q14" s="35" t="str">
        <f>'(附表2)実施状況報告（５月）'!Q14</f>
        <v>三納谷</v>
      </c>
      <c r="R14" s="35">
        <f t="shared" si="0"/>
        <v>0</v>
      </c>
      <c r="S14" s="35">
        <f t="shared" si="1"/>
        <v>0</v>
      </c>
    </row>
    <row r="15" spans="1:19" ht="36" customHeight="1" x14ac:dyDescent="0.4">
      <c r="A15" s="164"/>
      <c r="B15" s="164"/>
      <c r="C15" s="115"/>
      <c r="D15" s="115"/>
      <c r="E15" s="115"/>
      <c r="F15" s="115"/>
      <c r="G15" s="115"/>
      <c r="H15" s="115"/>
      <c r="I15" s="115"/>
      <c r="J15" s="63"/>
      <c r="Q15" s="35" t="str">
        <f>'(附表2)実施状況報告（５月）'!Q15</f>
        <v>上田西</v>
      </c>
      <c r="R15" s="35">
        <f t="shared" si="0"/>
        <v>0</v>
      </c>
      <c r="S15" s="35">
        <f t="shared" si="1"/>
        <v>0</v>
      </c>
    </row>
    <row r="16" spans="1:19" ht="18" customHeight="1" x14ac:dyDescent="0.4">
      <c r="Q16" s="35" t="str">
        <f>'(附表2)実施状況報告（５月）'!Q16</f>
        <v>円城</v>
      </c>
      <c r="R16" s="35">
        <f t="shared" si="0"/>
        <v>0</v>
      </c>
      <c r="S16" s="35">
        <f t="shared" si="1"/>
        <v>0</v>
      </c>
    </row>
    <row r="17" spans="1:19" ht="24.95" customHeight="1" x14ac:dyDescent="0.4">
      <c r="A17" s="40" t="s">
        <v>89</v>
      </c>
      <c r="Q17" s="35" t="str">
        <f>'(附表2)実施状況報告（５月）'!Q17</f>
        <v>案田</v>
      </c>
      <c r="R17" s="35">
        <f t="shared" si="0"/>
        <v>0</v>
      </c>
      <c r="S17" s="35">
        <f t="shared" si="1"/>
        <v>0</v>
      </c>
    </row>
    <row r="18" spans="1:19" ht="24.95" customHeight="1" x14ac:dyDescent="0.4">
      <c r="A18" s="40" t="s">
        <v>60</v>
      </c>
      <c r="Q18" s="35" t="str">
        <f>'(附表2)実施状況報告（５月）'!Q18</f>
        <v>高富</v>
      </c>
      <c r="R18" s="35">
        <f t="shared" si="0"/>
        <v>0</v>
      </c>
      <c r="S18" s="35">
        <f t="shared" si="1"/>
        <v>0</v>
      </c>
    </row>
    <row r="19" spans="1:19" ht="24.95" customHeight="1" x14ac:dyDescent="0.4">
      <c r="A19" s="53" t="s">
        <v>90</v>
      </c>
      <c r="Q19" s="35" t="str">
        <f>'(附表2)実施状況報告（５月）'!Q19</f>
        <v>神瀬</v>
      </c>
      <c r="R19" s="35">
        <f t="shared" si="0"/>
        <v>0</v>
      </c>
      <c r="S19" s="35">
        <f t="shared" si="1"/>
        <v>0</v>
      </c>
    </row>
    <row r="20" spans="1:19" ht="42.95" customHeight="1" x14ac:dyDescent="0.4">
      <c r="A20" s="165" t="s">
        <v>126</v>
      </c>
      <c r="B20" s="28" t="s">
        <v>49</v>
      </c>
      <c r="C20" s="28" t="s">
        <v>51</v>
      </c>
      <c r="D20" s="28" t="s">
        <v>32</v>
      </c>
      <c r="E20" s="41" t="s">
        <v>162</v>
      </c>
      <c r="F20" s="41" t="s">
        <v>163</v>
      </c>
      <c r="G20" s="28" t="s">
        <v>33</v>
      </c>
      <c r="H20" s="41" t="s">
        <v>50</v>
      </c>
      <c r="I20" s="41" t="s">
        <v>35</v>
      </c>
      <c r="J20" s="41" t="s">
        <v>113</v>
      </c>
      <c r="Q20" s="35" t="str">
        <f>'(附表2)実施状況報告（５月）'!Q20</f>
        <v>小森</v>
      </c>
      <c r="R20" s="35">
        <f t="shared" si="0"/>
        <v>0</v>
      </c>
      <c r="S20" s="35">
        <f t="shared" si="1"/>
        <v>0</v>
      </c>
    </row>
    <row r="21" spans="1:19" ht="24.95" customHeight="1" x14ac:dyDescent="0.4">
      <c r="A21" s="166"/>
      <c r="B21" s="49"/>
      <c r="C21" s="59"/>
      <c r="D21" s="49"/>
      <c r="E21" s="49"/>
      <c r="F21" s="49"/>
      <c r="G21" s="49"/>
      <c r="H21" s="50"/>
      <c r="I21" s="42">
        <f>IF(AND(B21&lt;&gt;"",C21&lt;&gt;"",D21&lt;&gt;"",E21&lt;&gt;"",F21&lt;&gt;"",G21&lt;&gt;"",H21&lt;&gt;""),VLOOKUP(G21,通所リハビリテーション費!$A$20:$B$24,2,0),0)</f>
        <v>0</v>
      </c>
      <c r="J21" s="42">
        <f>(I21*H21)*0.1*10</f>
        <v>0</v>
      </c>
      <c r="Q21" s="35" t="str">
        <f>'(附表2)実施状況報告（５月）'!Q21</f>
        <v>尾原</v>
      </c>
      <c r="R21" s="35">
        <f t="shared" si="0"/>
        <v>0</v>
      </c>
      <c r="S21" s="35">
        <f t="shared" si="1"/>
        <v>0</v>
      </c>
    </row>
    <row r="22" spans="1:19" ht="24.95" customHeight="1" x14ac:dyDescent="0.4">
      <c r="A22" s="166"/>
      <c r="B22" s="49"/>
      <c r="C22" s="59"/>
      <c r="D22" s="49"/>
      <c r="E22" s="49"/>
      <c r="F22" s="49"/>
      <c r="G22" s="49"/>
      <c r="H22" s="50"/>
      <c r="I22" s="42">
        <f>IF(AND(B22&lt;&gt;"",C22&lt;&gt;"",D22&lt;&gt;"",E22&lt;&gt;"",F22&lt;&gt;"",G22&lt;&gt;"",H22&lt;&gt;""),VLOOKUP(G22,通所リハビリテーション費!$A$20:$B$24,2,0),0)</f>
        <v>0</v>
      </c>
      <c r="J22" s="42">
        <f t="shared" ref="J22:J25" si="2">(I22*H22)*0.1*10</f>
        <v>0</v>
      </c>
      <c r="Q22" s="35" t="str">
        <f>'(附表2)実施状況報告（５月）'!Q22</f>
        <v>笹目</v>
      </c>
      <c r="R22" s="35">
        <f t="shared" si="0"/>
        <v>0</v>
      </c>
      <c r="S22" s="35">
        <f t="shared" si="1"/>
        <v>0</v>
      </c>
    </row>
    <row r="23" spans="1:19" ht="24.95" customHeight="1" x14ac:dyDescent="0.4">
      <c r="A23" s="166"/>
      <c r="B23" s="49"/>
      <c r="C23" s="59"/>
      <c r="D23" s="49"/>
      <c r="E23" s="49"/>
      <c r="F23" s="49"/>
      <c r="G23" s="49"/>
      <c r="H23" s="50"/>
      <c r="I23" s="42">
        <f>IF(AND(B23&lt;&gt;"",C23&lt;&gt;"",D23&lt;&gt;"",E23&lt;&gt;"",F23&lt;&gt;"",G23&lt;&gt;"",H23&lt;&gt;""),VLOOKUP(G23,通所リハビリテーション費!$A$20:$B$24,2,0),0)</f>
        <v>0</v>
      </c>
      <c r="J23" s="42">
        <f t="shared" si="2"/>
        <v>0</v>
      </c>
      <c r="Q23" s="35" t="str">
        <f>'(附表2)実施状況報告（５月）'!Q23</f>
        <v>福沢</v>
      </c>
      <c r="R23" s="35">
        <f t="shared" si="0"/>
        <v>0</v>
      </c>
      <c r="S23" s="35">
        <f t="shared" si="1"/>
        <v>0</v>
      </c>
    </row>
    <row r="24" spans="1:19" ht="24.95" customHeight="1" x14ac:dyDescent="0.4">
      <c r="A24" s="166"/>
      <c r="B24" s="49"/>
      <c r="C24" s="59"/>
      <c r="D24" s="49"/>
      <c r="E24" s="49"/>
      <c r="F24" s="49"/>
      <c r="G24" s="49"/>
      <c r="H24" s="50"/>
      <c r="I24" s="42">
        <f>IF(AND(B24&lt;&gt;"",C24&lt;&gt;"",D24&lt;&gt;"",E24&lt;&gt;"",F24&lt;&gt;"",G24&lt;&gt;"",H24&lt;&gt;""),VLOOKUP(G24,通所リハビリテーション費!$A$20:$B$24,2,0),0)</f>
        <v>0</v>
      </c>
      <c r="J24" s="42">
        <f t="shared" si="2"/>
        <v>0</v>
      </c>
      <c r="Q24" s="35" t="str">
        <f>'(附表2)実施状況報告（５月）'!Q24</f>
        <v>溝部</v>
      </c>
      <c r="R24" s="35">
        <f t="shared" si="0"/>
        <v>0</v>
      </c>
      <c r="S24" s="35">
        <f t="shared" si="1"/>
        <v>0</v>
      </c>
    </row>
    <row r="25" spans="1:19" ht="24.95" customHeight="1" x14ac:dyDescent="0.4">
      <c r="A25" s="166"/>
      <c r="B25" s="49"/>
      <c r="C25" s="59"/>
      <c r="D25" s="49"/>
      <c r="E25" s="49"/>
      <c r="F25" s="49"/>
      <c r="G25" s="49"/>
      <c r="H25" s="50"/>
      <c r="I25" s="42">
        <f>IF(AND(B25&lt;&gt;"",C25&lt;&gt;"",D25&lt;&gt;"",E25&lt;&gt;"",F25&lt;&gt;"",G25&lt;&gt;"",H25&lt;&gt;""),VLOOKUP(G25,通所リハビリテーション費!$A$20:$B$24,2,0),0)</f>
        <v>0</v>
      </c>
      <c r="J25" s="42">
        <f t="shared" si="2"/>
        <v>0</v>
      </c>
      <c r="Q25" s="35"/>
      <c r="R25" s="35">
        <f t="shared" si="0"/>
        <v>0</v>
      </c>
      <c r="S25" s="35">
        <f t="shared" si="1"/>
        <v>0</v>
      </c>
    </row>
    <row r="26" spans="1:19" ht="24.95" customHeight="1" x14ac:dyDescent="0.4">
      <c r="A26" s="166"/>
      <c r="B26" s="49"/>
      <c r="C26" s="49"/>
      <c r="D26" s="49"/>
      <c r="E26" s="49"/>
      <c r="F26" s="49"/>
      <c r="G26" s="49"/>
      <c r="H26" s="50"/>
      <c r="I26" s="42">
        <f>IF(AND(B26&lt;&gt;"",C26&lt;&gt;"",D26&lt;&gt;"",E26&lt;&gt;"",F26&lt;&gt;"",G26&lt;&gt;"",H26&lt;&gt;""),VLOOKUP(G26,通所リハビリテーション費!$A$20:$B$24,2,0),0)</f>
        <v>0</v>
      </c>
      <c r="J26" s="42">
        <f>(I26*H26)*0.1*10</f>
        <v>0</v>
      </c>
      <c r="Q26" s="35"/>
      <c r="R26" s="35">
        <f t="shared" si="0"/>
        <v>0</v>
      </c>
      <c r="S26" s="35">
        <f t="shared" si="1"/>
        <v>0</v>
      </c>
    </row>
    <row r="27" spans="1:19" ht="24.95" customHeight="1" x14ac:dyDescent="0.4">
      <c r="A27" s="166"/>
      <c r="B27" s="49"/>
      <c r="C27" s="49"/>
      <c r="D27" s="49"/>
      <c r="E27" s="49"/>
      <c r="F27" s="49"/>
      <c r="G27" s="49"/>
      <c r="H27" s="50"/>
      <c r="I27" s="42">
        <f>IF(AND(B27&lt;&gt;"",C27&lt;&gt;"",D27&lt;&gt;"",E27&lt;&gt;"",F27&lt;&gt;"",G27&lt;&gt;"",H27&lt;&gt;""),VLOOKUP(G27,通所リハビリテーション費!$A$20:$B$24,2,0),0)</f>
        <v>0</v>
      </c>
      <c r="J27" s="42">
        <f t="shared" ref="J27:J30" si="3">(I27*H27)*0.1*10</f>
        <v>0</v>
      </c>
      <c r="Q27" s="35"/>
      <c r="R27" s="35">
        <f t="shared" si="0"/>
        <v>0</v>
      </c>
      <c r="S27" s="35">
        <f t="shared" si="1"/>
        <v>0</v>
      </c>
    </row>
    <row r="28" spans="1:19" ht="24.95" customHeight="1" x14ac:dyDescent="0.4">
      <c r="A28" s="166"/>
      <c r="B28" s="49"/>
      <c r="C28" s="49"/>
      <c r="D28" s="49"/>
      <c r="E28" s="49"/>
      <c r="F28" s="49"/>
      <c r="G28" s="49"/>
      <c r="H28" s="50"/>
      <c r="I28" s="42">
        <f>IF(AND(B28&lt;&gt;"",C28&lt;&gt;"",D28&lt;&gt;"",E28&lt;&gt;"",F28&lt;&gt;"",G28&lt;&gt;"",H28&lt;&gt;""),VLOOKUP(G28,通所リハビリテーション費!$A$20:$B$24,2,0),0)</f>
        <v>0</v>
      </c>
      <c r="J28" s="42">
        <f t="shared" si="3"/>
        <v>0</v>
      </c>
      <c r="Q28" s="35"/>
      <c r="R28" s="35">
        <f t="shared" si="0"/>
        <v>0</v>
      </c>
      <c r="S28" s="35">
        <f t="shared" si="1"/>
        <v>0</v>
      </c>
    </row>
    <row r="29" spans="1:19" ht="24.95" customHeight="1" x14ac:dyDescent="0.4">
      <c r="A29" s="166"/>
      <c r="B29" s="49"/>
      <c r="C29" s="49"/>
      <c r="D29" s="49"/>
      <c r="E29" s="49"/>
      <c r="F29" s="49"/>
      <c r="G29" s="49"/>
      <c r="H29" s="50"/>
      <c r="I29" s="42">
        <f>IF(AND(B29&lt;&gt;"",C29&lt;&gt;"",D29&lt;&gt;"",E29&lt;&gt;"",F29&lt;&gt;"",G29&lt;&gt;"",H29&lt;&gt;""),VLOOKUP(G29,通所リハビリテーション費!$A$20:$B$24,2,0),0)</f>
        <v>0</v>
      </c>
      <c r="J29" s="42">
        <f t="shared" si="3"/>
        <v>0</v>
      </c>
      <c r="Q29" s="35"/>
      <c r="R29" s="35">
        <f t="shared" si="0"/>
        <v>0</v>
      </c>
      <c r="S29" s="35">
        <f t="shared" si="1"/>
        <v>0</v>
      </c>
    </row>
    <row r="30" spans="1:19" ht="24.95" customHeight="1" x14ac:dyDescent="0.4">
      <c r="A30" s="167"/>
      <c r="B30" s="49"/>
      <c r="C30" s="49"/>
      <c r="D30" s="49"/>
      <c r="E30" s="49"/>
      <c r="F30" s="49"/>
      <c r="G30" s="49"/>
      <c r="H30" s="50"/>
      <c r="I30" s="42">
        <f>IF(AND(B30&lt;&gt;"",C30&lt;&gt;"",D30&lt;&gt;"",E30&lt;&gt;"",F30&lt;&gt;"",G30&lt;&gt;"",H30&lt;&gt;""),VLOOKUP(G30,通所リハビリテーション費!$A$20:$B$24,2,0),0)</f>
        <v>0</v>
      </c>
      <c r="J30" s="42">
        <f t="shared" si="3"/>
        <v>0</v>
      </c>
      <c r="Q30" s="35"/>
      <c r="R30" s="35">
        <f t="shared" si="0"/>
        <v>0</v>
      </c>
      <c r="S30" s="35">
        <f t="shared" si="1"/>
        <v>0</v>
      </c>
    </row>
    <row r="31" spans="1:19" ht="24.95" customHeight="1" x14ac:dyDescent="0.4">
      <c r="A31" s="110" t="s">
        <v>38</v>
      </c>
      <c r="B31" s="111"/>
      <c r="C31" s="111"/>
      <c r="D31" s="111"/>
      <c r="E31" s="111"/>
      <c r="F31" s="111"/>
      <c r="G31" s="112"/>
      <c r="H31" s="43">
        <f>SUMIF(H21:H30,"&lt;&gt;#N/A")</f>
        <v>0</v>
      </c>
      <c r="I31" s="43">
        <f t="shared" ref="I31:J31" si="4">SUMIF(I21:I30,"&lt;&gt;#N/A")</f>
        <v>0</v>
      </c>
      <c r="J31" s="43">
        <f t="shared" si="4"/>
        <v>0</v>
      </c>
      <c r="Q31" s="35"/>
      <c r="R31" s="35">
        <f t="shared" si="0"/>
        <v>0</v>
      </c>
      <c r="S31" s="35">
        <f t="shared" si="1"/>
        <v>0</v>
      </c>
    </row>
    <row r="32" spans="1:19" ht="24.95" customHeight="1" x14ac:dyDescent="0.4">
      <c r="A32" s="54"/>
      <c r="B32" s="54"/>
      <c r="C32" s="54"/>
      <c r="D32" s="54"/>
      <c r="E32" s="54"/>
      <c r="F32" s="54"/>
      <c r="G32" s="55"/>
      <c r="H32" s="55"/>
      <c r="I32" s="55"/>
      <c r="Q32" s="35"/>
      <c r="R32" s="35">
        <f t="shared" si="0"/>
        <v>0</v>
      </c>
      <c r="S32" s="35">
        <f t="shared" si="1"/>
        <v>0</v>
      </c>
    </row>
    <row r="33" spans="1:19" ht="24.95" customHeight="1" x14ac:dyDescent="0.4">
      <c r="A33" s="56" t="s">
        <v>91</v>
      </c>
      <c r="B33" s="54"/>
      <c r="C33" s="54"/>
      <c r="D33" s="54"/>
      <c r="E33" s="54"/>
      <c r="F33" s="54"/>
      <c r="G33" s="55"/>
      <c r="H33" s="55"/>
      <c r="I33" s="55"/>
      <c r="Q33" s="35"/>
      <c r="R33" s="35">
        <f t="shared" si="0"/>
        <v>0</v>
      </c>
      <c r="S33" s="35">
        <f t="shared" si="1"/>
        <v>0</v>
      </c>
    </row>
    <row r="34" spans="1:19" ht="42.95" customHeight="1" x14ac:dyDescent="0.4">
      <c r="A34" s="160" t="s">
        <v>126</v>
      </c>
      <c r="B34" s="28" t="s">
        <v>49</v>
      </c>
      <c r="C34" s="28" t="s">
        <v>51</v>
      </c>
      <c r="D34" s="28" t="s">
        <v>32</v>
      </c>
      <c r="E34" s="41" t="s">
        <v>162</v>
      </c>
      <c r="F34" s="41" t="s">
        <v>163</v>
      </c>
      <c r="G34" s="28" t="s">
        <v>33</v>
      </c>
      <c r="H34" s="41" t="s">
        <v>133</v>
      </c>
      <c r="I34" s="41" t="s">
        <v>35</v>
      </c>
      <c r="J34" s="41" t="s">
        <v>113</v>
      </c>
      <c r="Q34" s="35"/>
      <c r="R34" s="35">
        <f t="shared" si="0"/>
        <v>0</v>
      </c>
      <c r="S34" s="35">
        <f t="shared" si="1"/>
        <v>0</v>
      </c>
    </row>
    <row r="35" spans="1:19" ht="24.95" customHeight="1" x14ac:dyDescent="0.4">
      <c r="A35" s="160"/>
      <c r="B35" s="49"/>
      <c r="C35" s="59"/>
      <c r="D35" s="49"/>
      <c r="E35" s="49"/>
      <c r="F35" s="49"/>
      <c r="G35" s="49"/>
      <c r="H35" s="50"/>
      <c r="I35" s="42">
        <f>IF(AND(B35&lt;&gt;"",C35&lt;&gt;"",D35&lt;&gt;"",E35&lt;&gt;"",F35&lt;&gt;"",G35&lt;&gt;"",H35&lt;&gt;""),VLOOKUP(G35,通所リハビリテーション費!$A$20:$B$24,2,0),0)</f>
        <v>0</v>
      </c>
      <c r="J35" s="42">
        <f>((I35*H35)*0.1*10)/2</f>
        <v>0</v>
      </c>
      <c r="Q35" s="35"/>
      <c r="R35" s="35">
        <f t="shared" si="0"/>
        <v>0</v>
      </c>
      <c r="S35" s="35">
        <f t="shared" si="1"/>
        <v>0</v>
      </c>
    </row>
    <row r="36" spans="1:19" ht="24.95" customHeight="1" x14ac:dyDescent="0.4">
      <c r="A36" s="160"/>
      <c r="B36" s="49"/>
      <c r="C36" s="59"/>
      <c r="D36" s="49"/>
      <c r="E36" s="49"/>
      <c r="F36" s="49"/>
      <c r="G36" s="49"/>
      <c r="H36" s="50"/>
      <c r="I36" s="42">
        <f>IF(AND(B36&lt;&gt;"",C36&lt;&gt;"",D36&lt;&gt;"",E36&lt;&gt;"",F36&lt;&gt;"",G36&lt;&gt;"",H36&lt;&gt;""),VLOOKUP(G36,通所リハビリテーション費!$A$20:$B$24,2,0),0)</f>
        <v>0</v>
      </c>
      <c r="J36" s="42">
        <f t="shared" ref="J36:J39" si="5">((I36*H36)*0.1*10)/2</f>
        <v>0</v>
      </c>
      <c r="Q36" s="35"/>
      <c r="R36" s="35">
        <f t="shared" si="0"/>
        <v>0</v>
      </c>
      <c r="S36" s="35">
        <f t="shared" si="1"/>
        <v>0</v>
      </c>
    </row>
    <row r="37" spans="1:19" ht="24.95" customHeight="1" x14ac:dyDescent="0.4">
      <c r="A37" s="160"/>
      <c r="B37" s="49"/>
      <c r="C37" s="59"/>
      <c r="D37" s="49"/>
      <c r="E37" s="49"/>
      <c r="F37" s="49"/>
      <c r="G37" s="49"/>
      <c r="H37" s="50"/>
      <c r="I37" s="42">
        <f>IF(AND(B37&lt;&gt;"",C37&lt;&gt;"",D37&lt;&gt;"",E37&lt;&gt;"",F37&lt;&gt;"",G37&lt;&gt;"",H37&lt;&gt;""),VLOOKUP(G37,通所リハビリテーション費!$A$20:$B$24,2,0),0)</f>
        <v>0</v>
      </c>
      <c r="J37" s="42">
        <f t="shared" si="5"/>
        <v>0</v>
      </c>
      <c r="Q37" s="35"/>
      <c r="R37" s="35">
        <f t="shared" si="0"/>
        <v>0</v>
      </c>
      <c r="S37" s="35">
        <f t="shared" si="1"/>
        <v>0</v>
      </c>
    </row>
    <row r="38" spans="1:19" ht="24.95" customHeight="1" x14ac:dyDescent="0.4">
      <c r="A38" s="160"/>
      <c r="B38" s="49"/>
      <c r="C38" s="59"/>
      <c r="D38" s="49"/>
      <c r="E38" s="49"/>
      <c r="F38" s="49"/>
      <c r="G38" s="49"/>
      <c r="H38" s="50"/>
      <c r="I38" s="42">
        <f>IF(AND(B38&lt;&gt;"",C38&lt;&gt;"",D38&lt;&gt;"",E38&lt;&gt;"",F38&lt;&gt;"",G38&lt;&gt;"",H38&lt;&gt;""),VLOOKUP(G38,通所リハビリテーション費!$A$20:$B$24,2,0),0)</f>
        <v>0</v>
      </c>
      <c r="J38" s="42">
        <f t="shared" si="5"/>
        <v>0</v>
      </c>
      <c r="Q38" s="35"/>
      <c r="R38" s="35">
        <f t="shared" si="0"/>
        <v>0</v>
      </c>
      <c r="S38" s="35">
        <f t="shared" si="1"/>
        <v>0</v>
      </c>
    </row>
    <row r="39" spans="1:19" ht="24.95" customHeight="1" x14ac:dyDescent="0.4">
      <c r="A39" s="160"/>
      <c r="B39" s="49"/>
      <c r="C39" s="59"/>
      <c r="D39" s="49"/>
      <c r="E39" s="49"/>
      <c r="F39" s="49"/>
      <c r="G39" s="49"/>
      <c r="H39" s="50"/>
      <c r="I39" s="42">
        <f>IF(AND(B39&lt;&gt;"",C39&lt;&gt;"",D39&lt;&gt;"",E39&lt;&gt;"",F39&lt;&gt;"",G39&lt;&gt;"",H39&lt;&gt;""),VLOOKUP(G39,通所リハビリテーション費!$A$20:$B$24,2,0),0)</f>
        <v>0</v>
      </c>
      <c r="J39" s="42">
        <f t="shared" si="5"/>
        <v>0</v>
      </c>
      <c r="Q39" s="35"/>
      <c r="R39" s="35">
        <f t="shared" si="0"/>
        <v>0</v>
      </c>
      <c r="S39" s="35">
        <f t="shared" si="1"/>
        <v>0</v>
      </c>
    </row>
    <row r="40" spans="1:19" ht="24.95" customHeight="1" x14ac:dyDescent="0.4">
      <c r="A40" s="154" t="s">
        <v>38</v>
      </c>
      <c r="B40" s="155"/>
      <c r="C40" s="155"/>
      <c r="D40" s="155"/>
      <c r="E40" s="155"/>
      <c r="F40" s="155"/>
      <c r="G40" s="156"/>
      <c r="H40" s="57">
        <f>SUMIF(H35:H39,"&lt;&gt;#N/A")</f>
        <v>0</v>
      </c>
      <c r="I40" s="57">
        <f t="shared" ref="I40:J40" si="6">SUMIF(I35:I39,"&lt;&gt;#N/A")</f>
        <v>0</v>
      </c>
      <c r="J40" s="57">
        <f t="shared" si="6"/>
        <v>0</v>
      </c>
      <c r="Q40" s="35"/>
      <c r="R40" s="35">
        <f t="shared" si="0"/>
        <v>0</v>
      </c>
      <c r="S40" s="35">
        <f t="shared" si="1"/>
        <v>0</v>
      </c>
    </row>
    <row r="41" spans="1:19" ht="24.95" customHeight="1" x14ac:dyDescent="0.4">
      <c r="A41" s="26"/>
      <c r="B41" s="26"/>
      <c r="C41" s="26"/>
      <c r="D41" s="26"/>
      <c r="E41" s="26"/>
      <c r="F41" s="26"/>
      <c r="G41" s="26"/>
      <c r="H41" s="27"/>
      <c r="I41" s="27"/>
      <c r="J41" s="27"/>
      <c r="Q41" s="35"/>
      <c r="R41" s="35">
        <f t="shared" si="0"/>
        <v>0</v>
      </c>
      <c r="S41" s="35">
        <f t="shared" si="1"/>
        <v>0</v>
      </c>
    </row>
    <row r="42" spans="1:19" ht="24.95" customHeight="1" x14ac:dyDescent="0.4">
      <c r="A42" s="40" t="s">
        <v>39</v>
      </c>
      <c r="Q42" s="35"/>
      <c r="R42" s="35">
        <f t="shared" si="0"/>
        <v>0</v>
      </c>
      <c r="S42" s="35">
        <f t="shared" si="1"/>
        <v>0</v>
      </c>
    </row>
    <row r="43" spans="1:19" ht="24.95" customHeight="1" x14ac:dyDescent="0.4">
      <c r="A43" s="53" t="s">
        <v>90</v>
      </c>
      <c r="Q43" s="35"/>
      <c r="R43" s="35">
        <f t="shared" si="0"/>
        <v>0</v>
      </c>
      <c r="S43" s="35">
        <f t="shared" si="1"/>
        <v>0</v>
      </c>
    </row>
    <row r="44" spans="1:19" ht="42.95" customHeight="1" x14ac:dyDescent="0.4">
      <c r="A44" s="160" t="s">
        <v>127</v>
      </c>
      <c r="B44" s="28" t="s">
        <v>49</v>
      </c>
      <c r="C44" s="28" t="s">
        <v>51</v>
      </c>
      <c r="D44" s="28" t="s">
        <v>32</v>
      </c>
      <c r="E44" s="41" t="s">
        <v>162</v>
      </c>
      <c r="F44" s="41" t="s">
        <v>163</v>
      </c>
      <c r="G44" s="28" t="s">
        <v>33</v>
      </c>
      <c r="H44" s="41" t="s">
        <v>50</v>
      </c>
      <c r="I44" s="41" t="s">
        <v>35</v>
      </c>
      <c r="J44" s="41" t="s">
        <v>113</v>
      </c>
      <c r="Q44" s="35"/>
      <c r="R44" s="35">
        <f t="shared" si="0"/>
        <v>0</v>
      </c>
      <c r="S44" s="35">
        <f t="shared" si="1"/>
        <v>0</v>
      </c>
    </row>
    <row r="45" spans="1:19" ht="24.95" customHeight="1" x14ac:dyDescent="0.4">
      <c r="A45" s="160"/>
      <c r="B45" s="49"/>
      <c r="C45" s="59"/>
      <c r="D45" s="49"/>
      <c r="E45" s="49"/>
      <c r="F45" s="49"/>
      <c r="G45" s="49"/>
      <c r="H45" s="50"/>
      <c r="I45" s="42">
        <f>IF(AND(B45&lt;&gt;"",C45&lt;&gt;"",D45&lt;&gt;"",E45&lt;&gt;"",F45&lt;&gt;"",G45&lt;&gt;"",H45&lt;&gt;""),VLOOKUP(G45,通所リハビリテーション費!$A$27:$B$31,2,0),0)</f>
        <v>0</v>
      </c>
      <c r="J45" s="42">
        <f>(I45*H45)*0.1*10</f>
        <v>0</v>
      </c>
      <c r="Q45" s="35"/>
      <c r="R45" s="35">
        <f t="shared" si="0"/>
        <v>0</v>
      </c>
      <c r="S45" s="35">
        <f t="shared" si="1"/>
        <v>0</v>
      </c>
    </row>
    <row r="46" spans="1:19" ht="24.95" customHeight="1" x14ac:dyDescent="0.4">
      <c r="A46" s="160"/>
      <c r="B46" s="49"/>
      <c r="C46" s="59"/>
      <c r="D46" s="49"/>
      <c r="E46" s="49"/>
      <c r="F46" s="49"/>
      <c r="G46" s="49"/>
      <c r="H46" s="50"/>
      <c r="I46" s="42">
        <f>IF(AND(B46&lt;&gt;"",C46&lt;&gt;"",D46&lt;&gt;"",E46&lt;&gt;"",F46&lt;&gt;"",G46&lt;&gt;"",H46&lt;&gt;""),VLOOKUP(G46,通所リハビリテーション費!$A$27:$B$31,2,0),0)</f>
        <v>0</v>
      </c>
      <c r="J46" s="42">
        <f t="shared" ref="J46:J49" si="7">(I46*H46)*0.1*10</f>
        <v>0</v>
      </c>
      <c r="R46" s="33">
        <f>SUM(R3:R45)</f>
        <v>0</v>
      </c>
      <c r="S46" s="33">
        <f>SUM(S3:S45)</f>
        <v>0</v>
      </c>
    </row>
    <row r="47" spans="1:19" ht="24.95" customHeight="1" x14ac:dyDescent="0.4">
      <c r="A47" s="160"/>
      <c r="B47" s="49"/>
      <c r="C47" s="59"/>
      <c r="D47" s="49"/>
      <c r="E47" s="49"/>
      <c r="F47" s="49"/>
      <c r="G47" s="49"/>
      <c r="H47" s="50"/>
      <c r="I47" s="42">
        <f>IF(AND(B47&lt;&gt;"",C47&lt;&gt;"",D47&lt;&gt;"",E47&lt;&gt;"",F47&lt;&gt;"",G47&lt;&gt;"",H47&lt;&gt;""),VLOOKUP(G47,通所リハビリテーション費!$A$27:$B$31,2,0),0)</f>
        <v>0</v>
      </c>
      <c r="J47" s="42">
        <f t="shared" si="7"/>
        <v>0</v>
      </c>
    </row>
    <row r="48" spans="1:19" ht="24.95" customHeight="1" x14ac:dyDescent="0.4">
      <c r="A48" s="160"/>
      <c r="B48" s="49"/>
      <c r="C48" s="59"/>
      <c r="D48" s="49"/>
      <c r="E48" s="49"/>
      <c r="F48" s="49"/>
      <c r="G48" s="49"/>
      <c r="H48" s="50"/>
      <c r="I48" s="42">
        <f>IF(AND(B48&lt;&gt;"",C48&lt;&gt;"",D48&lt;&gt;"",E48&lt;&gt;"",F48&lt;&gt;"",G48&lt;&gt;"",H48&lt;&gt;""),VLOOKUP(G48,通所リハビリテーション費!$A$27:$B$31,2,0),0)</f>
        <v>0</v>
      </c>
      <c r="J48" s="42">
        <f t="shared" si="7"/>
        <v>0</v>
      </c>
    </row>
    <row r="49" spans="1:10" ht="24.95" customHeight="1" x14ac:dyDescent="0.4">
      <c r="A49" s="160"/>
      <c r="B49" s="49"/>
      <c r="C49" s="59"/>
      <c r="D49" s="49"/>
      <c r="E49" s="49"/>
      <c r="F49" s="49"/>
      <c r="G49" s="49"/>
      <c r="H49" s="50"/>
      <c r="I49" s="42">
        <f>IF(AND(B49&lt;&gt;"",C49&lt;&gt;"",D49&lt;&gt;"",E49&lt;&gt;"",F49&lt;&gt;"",G49&lt;&gt;"",H49&lt;&gt;""),VLOOKUP(G49,通所リハビリテーション費!$A$27:$B$31,2,0),0)</f>
        <v>0</v>
      </c>
      <c r="J49" s="42">
        <f t="shared" si="7"/>
        <v>0</v>
      </c>
    </row>
    <row r="50" spans="1:10" ht="24.95" customHeight="1" x14ac:dyDescent="0.4">
      <c r="A50" s="160"/>
      <c r="B50" s="49"/>
      <c r="C50" s="49"/>
      <c r="D50" s="49"/>
      <c r="E50" s="49"/>
      <c r="F50" s="49"/>
      <c r="G50" s="49"/>
      <c r="H50" s="50"/>
      <c r="I50" s="42">
        <f>IF(AND(B50&lt;&gt;"",C50&lt;&gt;"",D50&lt;&gt;"",E50&lt;&gt;"",F50&lt;&gt;"",G50&lt;&gt;"",H50&lt;&gt;""),VLOOKUP(G50,通所リハビリテーション費!$A$27:$B$31,2,0),0)</f>
        <v>0</v>
      </c>
      <c r="J50" s="42">
        <f>(I50*H50)*0.1*10</f>
        <v>0</v>
      </c>
    </row>
    <row r="51" spans="1:10" ht="24.95" customHeight="1" x14ac:dyDescent="0.4">
      <c r="A51" s="160"/>
      <c r="B51" s="49"/>
      <c r="C51" s="49"/>
      <c r="D51" s="49"/>
      <c r="E51" s="49"/>
      <c r="F51" s="49"/>
      <c r="G51" s="49"/>
      <c r="H51" s="50"/>
      <c r="I51" s="42">
        <f>IF(AND(B51&lt;&gt;"",C51&lt;&gt;"",D51&lt;&gt;"",E51&lt;&gt;"",F51&lt;&gt;"",G51&lt;&gt;"",H51&lt;&gt;""),VLOOKUP(G51,通所リハビリテーション費!$A$27:$B$31,2,0),0)</f>
        <v>0</v>
      </c>
      <c r="J51" s="42">
        <f t="shared" ref="J51:J54" si="8">(I51*H51)*0.1*10</f>
        <v>0</v>
      </c>
    </row>
    <row r="52" spans="1:10" ht="24.95" customHeight="1" x14ac:dyDescent="0.4">
      <c r="A52" s="160"/>
      <c r="B52" s="49"/>
      <c r="C52" s="49"/>
      <c r="D52" s="49"/>
      <c r="E52" s="49"/>
      <c r="F52" s="49"/>
      <c r="G52" s="49"/>
      <c r="H52" s="50"/>
      <c r="I52" s="42">
        <f>IF(AND(B52&lt;&gt;"",C52&lt;&gt;"",D52&lt;&gt;"",E52&lt;&gt;"",F52&lt;&gt;"",G52&lt;&gt;"",H52&lt;&gt;""),VLOOKUP(G52,通所リハビリテーション費!$A$27:$B$31,2,0),0)</f>
        <v>0</v>
      </c>
      <c r="J52" s="42">
        <f t="shared" si="8"/>
        <v>0</v>
      </c>
    </row>
    <row r="53" spans="1:10" ht="24.95" customHeight="1" x14ac:dyDescent="0.4">
      <c r="A53" s="160"/>
      <c r="B53" s="49"/>
      <c r="C53" s="49"/>
      <c r="D53" s="49"/>
      <c r="E53" s="49"/>
      <c r="F53" s="49"/>
      <c r="G53" s="49"/>
      <c r="H53" s="50"/>
      <c r="I53" s="42">
        <f>IF(AND(B53&lt;&gt;"",C53&lt;&gt;"",D53&lt;&gt;"",E53&lt;&gt;"",F53&lt;&gt;"",G53&lt;&gt;"",H53&lt;&gt;""),VLOOKUP(G53,通所リハビリテーション費!$A$27:$B$31,2,0),0)</f>
        <v>0</v>
      </c>
      <c r="J53" s="42">
        <f t="shared" si="8"/>
        <v>0</v>
      </c>
    </row>
    <row r="54" spans="1:10" ht="24.95" customHeight="1" x14ac:dyDescent="0.4">
      <c r="A54" s="160"/>
      <c r="B54" s="49"/>
      <c r="C54" s="49"/>
      <c r="D54" s="49"/>
      <c r="E54" s="49"/>
      <c r="F54" s="49"/>
      <c r="G54" s="49"/>
      <c r="H54" s="50"/>
      <c r="I54" s="42">
        <f>IF(AND(B54&lt;&gt;"",C54&lt;&gt;"",D54&lt;&gt;"",E54&lt;&gt;"",F54&lt;&gt;"",G54&lt;&gt;"",H54&lt;&gt;""),VLOOKUP(G54,通所リハビリテーション費!$A$27:$B$31,2,0),0)</f>
        <v>0</v>
      </c>
      <c r="J54" s="42">
        <f t="shared" si="8"/>
        <v>0</v>
      </c>
    </row>
    <row r="55" spans="1:10" ht="24.95" customHeight="1" x14ac:dyDescent="0.4">
      <c r="A55" s="110" t="s">
        <v>38</v>
      </c>
      <c r="B55" s="111"/>
      <c r="C55" s="111"/>
      <c r="D55" s="111"/>
      <c r="E55" s="111"/>
      <c r="F55" s="111"/>
      <c r="G55" s="112"/>
      <c r="H55" s="43">
        <f>SUMIF(H45:H54,"&lt;&gt;#N/A")</f>
        <v>0</v>
      </c>
      <c r="I55" s="43">
        <f t="shared" ref="I55:J55" si="9">SUMIF(I45:I54,"&lt;&gt;#N/A")</f>
        <v>0</v>
      </c>
      <c r="J55" s="43">
        <f t="shared" si="9"/>
        <v>0</v>
      </c>
    </row>
    <row r="56" spans="1:10" ht="24.95" customHeight="1" x14ac:dyDescent="0.4">
      <c r="A56" s="54"/>
      <c r="B56" s="54"/>
      <c r="C56" s="54"/>
      <c r="D56" s="54"/>
      <c r="E56" s="54"/>
      <c r="F56" s="54"/>
      <c r="G56" s="55"/>
      <c r="H56" s="55"/>
      <c r="I56" s="55"/>
    </row>
    <row r="57" spans="1:10" ht="24.95" customHeight="1" x14ac:dyDescent="0.4">
      <c r="A57" s="56" t="s">
        <v>91</v>
      </c>
      <c r="B57" s="54"/>
      <c r="C57" s="54"/>
      <c r="D57" s="54"/>
      <c r="E57" s="54"/>
      <c r="F57" s="54"/>
      <c r="G57" s="55"/>
      <c r="H57" s="55"/>
      <c r="I57" s="55"/>
    </row>
    <row r="58" spans="1:10" ht="42.95" customHeight="1" x14ac:dyDescent="0.4">
      <c r="A58" s="160" t="s">
        <v>127</v>
      </c>
      <c r="B58" s="28" t="s">
        <v>49</v>
      </c>
      <c r="C58" s="28" t="s">
        <v>51</v>
      </c>
      <c r="D58" s="28" t="s">
        <v>32</v>
      </c>
      <c r="E58" s="41" t="s">
        <v>162</v>
      </c>
      <c r="F58" s="41" t="s">
        <v>163</v>
      </c>
      <c r="G58" s="28" t="s">
        <v>33</v>
      </c>
      <c r="H58" s="41" t="s">
        <v>133</v>
      </c>
      <c r="I58" s="41" t="s">
        <v>35</v>
      </c>
      <c r="J58" s="41" t="s">
        <v>113</v>
      </c>
    </row>
    <row r="59" spans="1:10" ht="24.95" customHeight="1" x14ac:dyDescent="0.4">
      <c r="A59" s="160"/>
      <c r="B59" s="49"/>
      <c r="C59" s="59"/>
      <c r="D59" s="49"/>
      <c r="E59" s="49"/>
      <c r="F59" s="49"/>
      <c r="G59" s="49"/>
      <c r="H59" s="50"/>
      <c r="I59" s="42">
        <f>IF(AND(B59&lt;&gt;"",C59&lt;&gt;"",D59&lt;&gt;"",E59&lt;&gt;"",F59&lt;&gt;"",G59&lt;&gt;"",H59&lt;&gt;""),VLOOKUP(G59,通所リハビリテーション費!$A$27:$B$31,2,0),0)</f>
        <v>0</v>
      </c>
      <c r="J59" s="42">
        <f>((I59*H59)*0.1*10)/2</f>
        <v>0</v>
      </c>
    </row>
    <row r="60" spans="1:10" ht="24.95" customHeight="1" x14ac:dyDescent="0.4">
      <c r="A60" s="160"/>
      <c r="B60" s="49"/>
      <c r="C60" s="59"/>
      <c r="D60" s="49"/>
      <c r="E60" s="49"/>
      <c r="F60" s="49"/>
      <c r="G60" s="49"/>
      <c r="H60" s="50"/>
      <c r="I60" s="42">
        <f>IF(AND(B60&lt;&gt;"",C60&lt;&gt;"",D60&lt;&gt;"",E60&lt;&gt;"",F60&lt;&gt;"",G60&lt;&gt;"",H60&lt;&gt;""),VLOOKUP(G60,通所リハビリテーション費!$A$27:$B$31,2,0),0)</f>
        <v>0</v>
      </c>
      <c r="J60" s="42">
        <f t="shared" ref="J60:J63" si="10">((I60*H60)*0.1*10)/2</f>
        <v>0</v>
      </c>
    </row>
    <row r="61" spans="1:10" ht="24.95" customHeight="1" x14ac:dyDescent="0.4">
      <c r="A61" s="160"/>
      <c r="B61" s="49"/>
      <c r="C61" s="59"/>
      <c r="D61" s="49"/>
      <c r="E61" s="49"/>
      <c r="F61" s="49"/>
      <c r="G61" s="49"/>
      <c r="H61" s="50"/>
      <c r="I61" s="42">
        <f>IF(AND(B61&lt;&gt;"",C61&lt;&gt;"",D61&lt;&gt;"",E61&lt;&gt;"",F61&lt;&gt;"",G61&lt;&gt;"",H61&lt;&gt;""),VLOOKUP(G61,通所リハビリテーション費!$A$27:$B$31,2,0),0)</f>
        <v>0</v>
      </c>
      <c r="J61" s="42">
        <f t="shared" si="10"/>
        <v>0</v>
      </c>
    </row>
    <row r="62" spans="1:10" ht="24.95" customHeight="1" x14ac:dyDescent="0.4">
      <c r="A62" s="160"/>
      <c r="B62" s="49"/>
      <c r="C62" s="59"/>
      <c r="D62" s="49"/>
      <c r="E62" s="49"/>
      <c r="F62" s="49"/>
      <c r="G62" s="49"/>
      <c r="H62" s="50"/>
      <c r="I62" s="42">
        <f>IF(AND(B62&lt;&gt;"",C62&lt;&gt;"",D62&lt;&gt;"",E62&lt;&gt;"",F62&lt;&gt;"",G62&lt;&gt;"",H62&lt;&gt;""),VLOOKUP(G62,通所リハビリテーション費!$A$27:$B$31,2,0),0)</f>
        <v>0</v>
      </c>
      <c r="J62" s="42">
        <f t="shared" si="10"/>
        <v>0</v>
      </c>
    </row>
    <row r="63" spans="1:10" ht="24.95" customHeight="1" x14ac:dyDescent="0.4">
      <c r="A63" s="160"/>
      <c r="B63" s="49"/>
      <c r="C63" s="59"/>
      <c r="D63" s="49"/>
      <c r="E63" s="49"/>
      <c r="F63" s="49"/>
      <c r="G63" s="49"/>
      <c r="H63" s="50"/>
      <c r="I63" s="42">
        <f>IF(AND(B63&lt;&gt;"",C63&lt;&gt;"",D63&lt;&gt;"",E63&lt;&gt;"",F63&lt;&gt;"",G63&lt;&gt;"",H63&lt;&gt;""),VLOOKUP(G63,通所リハビリテーション費!$A$27:$B$31,2,0),0)</f>
        <v>0</v>
      </c>
      <c r="J63" s="42">
        <f t="shared" si="10"/>
        <v>0</v>
      </c>
    </row>
    <row r="64" spans="1:10" ht="24.95" customHeight="1" x14ac:dyDescent="0.4">
      <c r="A64" s="110" t="s">
        <v>38</v>
      </c>
      <c r="B64" s="111"/>
      <c r="C64" s="111"/>
      <c r="D64" s="111"/>
      <c r="E64" s="111"/>
      <c r="F64" s="111"/>
      <c r="G64" s="112"/>
      <c r="H64" s="43">
        <f>SUMIF(H59:H63,"&lt;&gt;#N/A")</f>
        <v>0</v>
      </c>
      <c r="I64" s="43">
        <f t="shared" ref="I64:J64" si="11">SUMIF(I59:I63,"&lt;&gt;#N/A")</f>
        <v>0</v>
      </c>
      <c r="J64" s="43">
        <f t="shared" si="11"/>
        <v>0</v>
      </c>
    </row>
    <row r="65" spans="1:10" ht="24.95" customHeight="1" x14ac:dyDescent="0.4">
      <c r="A65" s="26"/>
      <c r="B65" s="26"/>
      <c r="C65" s="26"/>
      <c r="D65" s="26"/>
      <c r="E65" s="26"/>
      <c r="F65" s="26"/>
      <c r="G65" s="26"/>
      <c r="H65" s="27"/>
      <c r="I65" s="27"/>
      <c r="J65" s="27"/>
    </row>
    <row r="66" spans="1:10" ht="24.95" customHeight="1" x14ac:dyDescent="0.4">
      <c r="A66" s="40" t="s">
        <v>40</v>
      </c>
    </row>
    <row r="67" spans="1:10" ht="24.95" customHeight="1" x14ac:dyDescent="0.4">
      <c r="A67" s="53" t="s">
        <v>90</v>
      </c>
    </row>
    <row r="68" spans="1:10" ht="42.95" customHeight="1" x14ac:dyDescent="0.4">
      <c r="A68" s="160" t="s">
        <v>128</v>
      </c>
      <c r="B68" s="28" t="s">
        <v>49</v>
      </c>
      <c r="C68" s="28" t="s">
        <v>51</v>
      </c>
      <c r="D68" s="28" t="s">
        <v>32</v>
      </c>
      <c r="E68" s="41" t="s">
        <v>162</v>
      </c>
      <c r="F68" s="41" t="s">
        <v>163</v>
      </c>
      <c r="G68" s="28" t="s">
        <v>33</v>
      </c>
      <c r="H68" s="41" t="s">
        <v>50</v>
      </c>
      <c r="I68" s="41" t="s">
        <v>35</v>
      </c>
      <c r="J68" s="41" t="s">
        <v>113</v>
      </c>
    </row>
    <row r="69" spans="1:10" ht="24.95" customHeight="1" x14ac:dyDescent="0.4">
      <c r="A69" s="160"/>
      <c r="B69" s="49"/>
      <c r="C69" s="59"/>
      <c r="D69" s="49"/>
      <c r="E69" s="49"/>
      <c r="F69" s="49"/>
      <c r="G69" s="49"/>
      <c r="H69" s="50"/>
      <c r="I69" s="42">
        <f>IF(AND(B69&lt;&gt;"",C69&lt;&gt;"",D69&lt;&gt;"",E69&lt;&gt;"",F69&lt;&gt;"",G69&lt;&gt;"",H69&lt;&gt;""),VLOOKUP(G69,通所リハビリテーション費!$A$34:$B$38,2,0),0)</f>
        <v>0</v>
      </c>
      <c r="J69" s="42">
        <f>(I69*H69)*0.1*10</f>
        <v>0</v>
      </c>
    </row>
    <row r="70" spans="1:10" ht="24.95" customHeight="1" x14ac:dyDescent="0.4">
      <c r="A70" s="160"/>
      <c r="B70" s="49"/>
      <c r="C70" s="59"/>
      <c r="D70" s="49"/>
      <c r="E70" s="49"/>
      <c r="F70" s="49"/>
      <c r="G70" s="49"/>
      <c r="H70" s="50"/>
      <c r="I70" s="42">
        <f>IF(AND(B70&lt;&gt;"",C70&lt;&gt;"",D70&lt;&gt;"",E70&lt;&gt;"",F70&lt;&gt;"",G70&lt;&gt;"",H70&lt;&gt;""),VLOOKUP(G70,通所リハビリテーション費!$A$34:$B$38,2,0),0)</f>
        <v>0</v>
      </c>
      <c r="J70" s="42">
        <f t="shared" ref="J70:J73" si="12">(I70*H70)*0.1*10</f>
        <v>0</v>
      </c>
    </row>
    <row r="71" spans="1:10" ht="24.95" customHeight="1" x14ac:dyDescent="0.4">
      <c r="A71" s="160"/>
      <c r="B71" s="49"/>
      <c r="C71" s="59"/>
      <c r="D71" s="49"/>
      <c r="E71" s="49"/>
      <c r="F71" s="49"/>
      <c r="G71" s="49"/>
      <c r="H71" s="50"/>
      <c r="I71" s="42">
        <f>IF(AND(B71&lt;&gt;"",C71&lt;&gt;"",D71&lt;&gt;"",E71&lt;&gt;"",F71&lt;&gt;"",G71&lt;&gt;"",H71&lt;&gt;""),VLOOKUP(G71,通所リハビリテーション費!$A$34:$B$38,2,0),0)</f>
        <v>0</v>
      </c>
      <c r="J71" s="42">
        <f t="shared" si="12"/>
        <v>0</v>
      </c>
    </row>
    <row r="72" spans="1:10" ht="24.95" customHeight="1" x14ac:dyDescent="0.4">
      <c r="A72" s="160"/>
      <c r="B72" s="49"/>
      <c r="C72" s="59"/>
      <c r="D72" s="49"/>
      <c r="E72" s="49"/>
      <c r="F72" s="49"/>
      <c r="G72" s="49"/>
      <c r="H72" s="50"/>
      <c r="I72" s="42">
        <f>IF(AND(B72&lt;&gt;"",C72&lt;&gt;"",D72&lt;&gt;"",E72&lt;&gt;"",F72&lt;&gt;"",G72&lt;&gt;"",H72&lt;&gt;""),VLOOKUP(G72,通所リハビリテーション費!$A$34:$B$38,2,0),0)</f>
        <v>0</v>
      </c>
      <c r="J72" s="42">
        <f t="shared" si="12"/>
        <v>0</v>
      </c>
    </row>
    <row r="73" spans="1:10" ht="24.95" customHeight="1" x14ac:dyDescent="0.4">
      <c r="A73" s="160"/>
      <c r="B73" s="49"/>
      <c r="C73" s="59"/>
      <c r="D73" s="49"/>
      <c r="E73" s="49"/>
      <c r="F73" s="49"/>
      <c r="G73" s="49"/>
      <c r="H73" s="50"/>
      <c r="I73" s="42">
        <f>IF(AND(B73&lt;&gt;"",C73&lt;&gt;"",D73&lt;&gt;"",E73&lt;&gt;"",F73&lt;&gt;"",G73&lt;&gt;"",H73&lt;&gt;""),VLOOKUP(G73,通所リハビリテーション費!$A$34:$B$38,2,0),0)</f>
        <v>0</v>
      </c>
      <c r="J73" s="42">
        <f t="shared" si="12"/>
        <v>0</v>
      </c>
    </row>
    <row r="74" spans="1:10" ht="24.95" customHeight="1" x14ac:dyDescent="0.4">
      <c r="A74" s="160"/>
      <c r="B74" s="49"/>
      <c r="C74" s="49"/>
      <c r="D74" s="49"/>
      <c r="E74" s="49"/>
      <c r="F74" s="49"/>
      <c r="G74" s="49"/>
      <c r="H74" s="50"/>
      <c r="I74" s="42">
        <f>IF(AND(B74&lt;&gt;"",C74&lt;&gt;"",D74&lt;&gt;"",E74&lt;&gt;"",F74&lt;&gt;"",G74&lt;&gt;"",H74&lt;&gt;""),VLOOKUP(G74,通所リハビリテーション費!$A$34:$B$38,2,0),0)</f>
        <v>0</v>
      </c>
      <c r="J74" s="42">
        <f>(I74*H74)*0.1*10</f>
        <v>0</v>
      </c>
    </row>
    <row r="75" spans="1:10" ht="24.95" customHeight="1" x14ac:dyDescent="0.4">
      <c r="A75" s="160"/>
      <c r="B75" s="49"/>
      <c r="C75" s="49"/>
      <c r="D75" s="49"/>
      <c r="E75" s="49"/>
      <c r="F75" s="49"/>
      <c r="G75" s="49"/>
      <c r="H75" s="50"/>
      <c r="I75" s="42">
        <f>IF(AND(B75&lt;&gt;"",C75&lt;&gt;"",D75&lt;&gt;"",E75&lt;&gt;"",F75&lt;&gt;"",G75&lt;&gt;"",H75&lt;&gt;""),VLOOKUP(G75,通所リハビリテーション費!$A$34:$B$38,2,0),0)</f>
        <v>0</v>
      </c>
      <c r="J75" s="42">
        <f t="shared" ref="J75:J78" si="13">(I75*H75)*0.1*10</f>
        <v>0</v>
      </c>
    </row>
    <row r="76" spans="1:10" ht="24.95" customHeight="1" x14ac:dyDescent="0.4">
      <c r="A76" s="160"/>
      <c r="B76" s="49"/>
      <c r="C76" s="49"/>
      <c r="D76" s="49"/>
      <c r="E76" s="49"/>
      <c r="F76" s="49"/>
      <c r="G76" s="49"/>
      <c r="H76" s="50"/>
      <c r="I76" s="42">
        <f>IF(AND(B76&lt;&gt;"",C76&lt;&gt;"",D76&lt;&gt;"",E76&lt;&gt;"",F76&lt;&gt;"",G76&lt;&gt;"",H76&lt;&gt;""),VLOOKUP(G76,通所リハビリテーション費!$A$34:$B$38,2,0),0)</f>
        <v>0</v>
      </c>
      <c r="J76" s="42">
        <f t="shared" si="13"/>
        <v>0</v>
      </c>
    </row>
    <row r="77" spans="1:10" ht="24.95" customHeight="1" x14ac:dyDescent="0.4">
      <c r="A77" s="160"/>
      <c r="B77" s="49"/>
      <c r="C77" s="49"/>
      <c r="D77" s="49"/>
      <c r="E77" s="49"/>
      <c r="F77" s="49"/>
      <c r="G77" s="49"/>
      <c r="H77" s="50"/>
      <c r="I77" s="42">
        <f>IF(AND(B77&lt;&gt;"",C77&lt;&gt;"",D77&lt;&gt;"",E77&lt;&gt;"",F77&lt;&gt;"",G77&lt;&gt;"",H77&lt;&gt;""),VLOOKUP(G77,通所リハビリテーション費!$A$34:$B$38,2,0),0)</f>
        <v>0</v>
      </c>
      <c r="J77" s="42">
        <f t="shared" si="13"/>
        <v>0</v>
      </c>
    </row>
    <row r="78" spans="1:10" ht="24.95" customHeight="1" x14ac:dyDescent="0.4">
      <c r="A78" s="160"/>
      <c r="B78" s="49"/>
      <c r="C78" s="49"/>
      <c r="D78" s="49"/>
      <c r="E78" s="49"/>
      <c r="F78" s="49"/>
      <c r="G78" s="49"/>
      <c r="H78" s="50"/>
      <c r="I78" s="42">
        <f>IF(AND(B78&lt;&gt;"",C78&lt;&gt;"",D78&lt;&gt;"",E78&lt;&gt;"",F78&lt;&gt;"",G78&lt;&gt;"",H78&lt;&gt;""),VLOOKUP(G78,通所リハビリテーション費!$A$34:$B$38,2,0),0)</f>
        <v>0</v>
      </c>
      <c r="J78" s="42">
        <f t="shared" si="13"/>
        <v>0</v>
      </c>
    </row>
    <row r="79" spans="1:10" ht="24.95" customHeight="1" x14ac:dyDescent="0.4">
      <c r="A79" s="110" t="s">
        <v>38</v>
      </c>
      <c r="B79" s="111"/>
      <c r="C79" s="111"/>
      <c r="D79" s="111"/>
      <c r="E79" s="111"/>
      <c r="F79" s="111"/>
      <c r="G79" s="112"/>
      <c r="H79" s="43">
        <f>SUMIF(H69:H78,"&lt;&gt;#N/A")</f>
        <v>0</v>
      </c>
      <c r="I79" s="43">
        <f t="shared" ref="I79:J79" si="14">SUMIF(I69:I78,"&lt;&gt;#N/A")</f>
        <v>0</v>
      </c>
      <c r="J79" s="43">
        <f t="shared" si="14"/>
        <v>0</v>
      </c>
    </row>
    <row r="80" spans="1:10" ht="24.95" customHeight="1" x14ac:dyDescent="0.4">
      <c r="A80" s="54"/>
      <c r="B80" s="54"/>
      <c r="C80" s="54"/>
      <c r="D80" s="54"/>
      <c r="E80" s="54"/>
      <c r="F80" s="54"/>
      <c r="G80" s="55"/>
      <c r="H80" s="55"/>
      <c r="I80" s="55"/>
    </row>
    <row r="81" spans="1:10" ht="24.95" customHeight="1" x14ac:dyDescent="0.4">
      <c r="A81" s="56" t="s">
        <v>91</v>
      </c>
      <c r="B81" s="54"/>
      <c r="C81" s="54"/>
      <c r="D81" s="54"/>
      <c r="E81" s="54"/>
      <c r="F81" s="54"/>
      <c r="G81" s="55"/>
      <c r="H81" s="55"/>
      <c r="I81" s="55"/>
    </row>
    <row r="82" spans="1:10" ht="42.95" customHeight="1" x14ac:dyDescent="0.4">
      <c r="A82" s="160" t="s">
        <v>128</v>
      </c>
      <c r="B82" s="28" t="s">
        <v>49</v>
      </c>
      <c r="C82" s="28" t="s">
        <v>51</v>
      </c>
      <c r="D82" s="28" t="s">
        <v>32</v>
      </c>
      <c r="E82" s="41" t="s">
        <v>162</v>
      </c>
      <c r="F82" s="41" t="s">
        <v>163</v>
      </c>
      <c r="G82" s="28" t="s">
        <v>33</v>
      </c>
      <c r="H82" s="41" t="s">
        <v>133</v>
      </c>
      <c r="I82" s="41" t="s">
        <v>35</v>
      </c>
      <c r="J82" s="41" t="s">
        <v>113</v>
      </c>
    </row>
    <row r="83" spans="1:10" ht="24.95" customHeight="1" x14ac:dyDescent="0.4">
      <c r="A83" s="160"/>
      <c r="B83" s="49"/>
      <c r="C83" s="59"/>
      <c r="D83" s="49"/>
      <c r="E83" s="49"/>
      <c r="F83" s="49"/>
      <c r="G83" s="49"/>
      <c r="H83" s="50"/>
      <c r="I83" s="42">
        <f>IF(AND(B83&lt;&gt;"",C83&lt;&gt;"",D83&lt;&gt;"",E83&lt;&gt;"",F83&lt;&gt;"",G83&lt;&gt;"",H83&lt;&gt;""),VLOOKUP(G83,通所リハビリテーション費!$A$34:$B$38,2,0),0)</f>
        <v>0</v>
      </c>
      <c r="J83" s="42">
        <f>((I83*H83)*0.1*10)/2</f>
        <v>0</v>
      </c>
    </row>
    <row r="84" spans="1:10" ht="24.95" customHeight="1" x14ac:dyDescent="0.4">
      <c r="A84" s="160"/>
      <c r="B84" s="49"/>
      <c r="C84" s="59"/>
      <c r="D84" s="49"/>
      <c r="E84" s="49"/>
      <c r="F84" s="49"/>
      <c r="G84" s="49"/>
      <c r="H84" s="50"/>
      <c r="I84" s="42">
        <f>IF(AND(B84&lt;&gt;"",C84&lt;&gt;"",D84&lt;&gt;"",E84&lt;&gt;"",F84&lt;&gt;"",G84&lt;&gt;"",H84&lt;&gt;""),VLOOKUP(G84,通所リハビリテーション費!$A$34:$B$38,2,0),0)</f>
        <v>0</v>
      </c>
      <c r="J84" s="42">
        <f t="shared" ref="J84:J87" si="15">((I84*H84)*0.1*10)/2</f>
        <v>0</v>
      </c>
    </row>
    <row r="85" spans="1:10" ht="24.95" customHeight="1" x14ac:dyDescent="0.4">
      <c r="A85" s="160"/>
      <c r="B85" s="49"/>
      <c r="C85" s="59"/>
      <c r="D85" s="49"/>
      <c r="E85" s="49"/>
      <c r="F85" s="49"/>
      <c r="G85" s="49"/>
      <c r="H85" s="50"/>
      <c r="I85" s="42">
        <f>IF(AND(B85&lt;&gt;"",C85&lt;&gt;"",D85&lt;&gt;"",E85&lt;&gt;"",F85&lt;&gt;"",G85&lt;&gt;"",H85&lt;&gt;""),VLOOKUP(G85,通所リハビリテーション費!$A$34:$B$38,2,0),0)</f>
        <v>0</v>
      </c>
      <c r="J85" s="42">
        <f t="shared" si="15"/>
        <v>0</v>
      </c>
    </row>
    <row r="86" spans="1:10" ht="24.95" customHeight="1" x14ac:dyDescent="0.4">
      <c r="A86" s="160"/>
      <c r="B86" s="49"/>
      <c r="C86" s="59"/>
      <c r="D86" s="49"/>
      <c r="E86" s="49"/>
      <c r="F86" s="49"/>
      <c r="G86" s="49"/>
      <c r="H86" s="50"/>
      <c r="I86" s="42">
        <f>IF(AND(B86&lt;&gt;"",C86&lt;&gt;"",D86&lt;&gt;"",E86&lt;&gt;"",F86&lt;&gt;"",G86&lt;&gt;"",H86&lt;&gt;""),VLOOKUP(G86,通所リハビリテーション費!$A$34:$B$38,2,0),0)</f>
        <v>0</v>
      </c>
      <c r="J86" s="42">
        <f t="shared" si="15"/>
        <v>0</v>
      </c>
    </row>
    <row r="87" spans="1:10" ht="24.95" customHeight="1" x14ac:dyDescent="0.4">
      <c r="A87" s="160"/>
      <c r="B87" s="49"/>
      <c r="C87" s="59"/>
      <c r="D87" s="49"/>
      <c r="E87" s="49"/>
      <c r="F87" s="49"/>
      <c r="G87" s="49"/>
      <c r="H87" s="50"/>
      <c r="I87" s="42">
        <f>IF(AND(B87&lt;&gt;"",C87&lt;&gt;"",D87&lt;&gt;"",E87&lt;&gt;"",F87&lt;&gt;"",G87&lt;&gt;"",H87&lt;&gt;""),VLOOKUP(G87,通所リハビリテーション費!$A$34:$B$38,2,0),0)</f>
        <v>0</v>
      </c>
      <c r="J87" s="42">
        <f t="shared" si="15"/>
        <v>0</v>
      </c>
    </row>
    <row r="88" spans="1:10" ht="24.95" customHeight="1" x14ac:dyDescent="0.4">
      <c r="A88" s="110" t="s">
        <v>38</v>
      </c>
      <c r="B88" s="111"/>
      <c r="C88" s="111"/>
      <c r="D88" s="111"/>
      <c r="E88" s="111"/>
      <c r="F88" s="111"/>
      <c r="G88" s="112"/>
      <c r="H88" s="43">
        <f>SUMIF(H83:H87,"&lt;&gt;#N/A")</f>
        <v>0</v>
      </c>
      <c r="I88" s="43">
        <f t="shared" ref="I88:J88" si="16">SUMIF(I83:I87,"&lt;&gt;#N/A")</f>
        <v>0</v>
      </c>
      <c r="J88" s="43">
        <f t="shared" si="16"/>
        <v>0</v>
      </c>
    </row>
    <row r="89" spans="1:10" ht="24.95" customHeight="1" x14ac:dyDescent="0.4">
      <c r="A89" s="26"/>
      <c r="B89" s="26"/>
      <c r="C89" s="26"/>
      <c r="D89" s="26"/>
      <c r="E89" s="26"/>
      <c r="F89" s="26"/>
      <c r="G89" s="26"/>
      <c r="H89" s="27"/>
      <c r="I89" s="27"/>
      <c r="J89" s="27"/>
    </row>
    <row r="90" spans="1:10" ht="24.95" customHeight="1" x14ac:dyDescent="0.4">
      <c r="A90" s="40" t="s">
        <v>41</v>
      </c>
      <c r="B90" s="44"/>
      <c r="C90" s="44"/>
      <c r="D90" s="44"/>
      <c r="E90" s="44"/>
      <c r="F90" s="44"/>
      <c r="G90" s="44"/>
      <c r="H90" s="44"/>
      <c r="I90" s="44"/>
      <c r="J90" s="44"/>
    </row>
    <row r="91" spans="1:10" ht="24.95" customHeight="1" x14ac:dyDescent="0.4">
      <c r="A91" s="53" t="s">
        <v>90</v>
      </c>
      <c r="B91" s="44"/>
      <c r="C91" s="44"/>
      <c r="D91" s="44"/>
      <c r="E91" s="44"/>
      <c r="F91" s="44"/>
      <c r="G91" s="44"/>
      <c r="H91" s="44"/>
      <c r="I91" s="44"/>
    </row>
    <row r="92" spans="1:10" ht="42.95" customHeight="1" x14ac:dyDescent="0.4">
      <c r="A92" s="160" t="s">
        <v>129</v>
      </c>
      <c r="B92" s="28" t="s">
        <v>49</v>
      </c>
      <c r="C92" s="28" t="s">
        <v>51</v>
      </c>
      <c r="D92" s="28" t="s">
        <v>32</v>
      </c>
      <c r="E92" s="41" t="s">
        <v>162</v>
      </c>
      <c r="F92" s="41" t="s">
        <v>163</v>
      </c>
      <c r="G92" s="28" t="s">
        <v>33</v>
      </c>
      <c r="H92" s="41" t="s">
        <v>50</v>
      </c>
      <c r="I92" s="41" t="s">
        <v>35</v>
      </c>
      <c r="J92" s="41" t="s">
        <v>113</v>
      </c>
    </row>
    <row r="93" spans="1:10" ht="24.95" customHeight="1" x14ac:dyDescent="0.4">
      <c r="A93" s="160"/>
      <c r="B93" s="49"/>
      <c r="C93" s="59"/>
      <c r="D93" s="49"/>
      <c r="E93" s="49"/>
      <c r="F93" s="49"/>
      <c r="G93" s="49"/>
      <c r="H93" s="50"/>
      <c r="I93" s="42">
        <f>IF(AND(B93&lt;&gt;"",C93&lt;&gt;"",D93&lt;&gt;"",E93&lt;&gt;"",F93&lt;&gt;"",G93&lt;&gt;"",H93&lt;&gt;""),VLOOKUP(G93,通所リハビリテーション費!$A$41:$B$45,2,0),0)</f>
        <v>0</v>
      </c>
      <c r="J93" s="42">
        <f>(I93*H93)*0.1*10</f>
        <v>0</v>
      </c>
    </row>
    <row r="94" spans="1:10" ht="24.95" customHeight="1" x14ac:dyDescent="0.4">
      <c r="A94" s="160"/>
      <c r="B94" s="49"/>
      <c r="C94" s="59"/>
      <c r="D94" s="49"/>
      <c r="E94" s="49"/>
      <c r="F94" s="49"/>
      <c r="G94" s="49"/>
      <c r="H94" s="50"/>
      <c r="I94" s="42">
        <f>IF(AND(B94&lt;&gt;"",C94&lt;&gt;"",D94&lt;&gt;"",E94&lt;&gt;"",F94&lt;&gt;"",G94&lt;&gt;"",H94&lt;&gt;""),VLOOKUP(G94,通所リハビリテーション費!$A$41:$B$45,2,0),0)</f>
        <v>0</v>
      </c>
      <c r="J94" s="42">
        <f t="shared" ref="J94:J97" si="17">(I94*H94)*0.1*10</f>
        <v>0</v>
      </c>
    </row>
    <row r="95" spans="1:10" ht="24.95" customHeight="1" x14ac:dyDescent="0.4">
      <c r="A95" s="160"/>
      <c r="B95" s="49"/>
      <c r="C95" s="59"/>
      <c r="D95" s="49"/>
      <c r="E95" s="49"/>
      <c r="F95" s="49"/>
      <c r="G95" s="49"/>
      <c r="H95" s="50"/>
      <c r="I95" s="42">
        <f>IF(AND(B95&lt;&gt;"",C95&lt;&gt;"",D95&lt;&gt;"",E95&lt;&gt;"",F95&lt;&gt;"",G95&lt;&gt;"",H95&lt;&gt;""),VLOOKUP(G95,通所リハビリテーション費!$A$41:$B$45,2,0),0)</f>
        <v>0</v>
      </c>
      <c r="J95" s="42">
        <f t="shared" si="17"/>
        <v>0</v>
      </c>
    </row>
    <row r="96" spans="1:10" ht="24.95" customHeight="1" x14ac:dyDescent="0.4">
      <c r="A96" s="160"/>
      <c r="B96" s="49"/>
      <c r="C96" s="59"/>
      <c r="D96" s="49"/>
      <c r="E96" s="49"/>
      <c r="F96" s="49"/>
      <c r="G96" s="49"/>
      <c r="H96" s="50"/>
      <c r="I96" s="42">
        <f>IF(AND(B96&lt;&gt;"",C96&lt;&gt;"",D96&lt;&gt;"",E96&lt;&gt;"",F96&lt;&gt;"",G96&lt;&gt;"",H96&lt;&gt;""),VLOOKUP(G96,通所リハビリテーション費!$A$41:$B$45,2,0),0)</f>
        <v>0</v>
      </c>
      <c r="J96" s="42">
        <f t="shared" si="17"/>
        <v>0</v>
      </c>
    </row>
    <row r="97" spans="1:10" ht="24.95" customHeight="1" x14ac:dyDescent="0.4">
      <c r="A97" s="160"/>
      <c r="B97" s="49"/>
      <c r="C97" s="59"/>
      <c r="D97" s="49"/>
      <c r="E97" s="49"/>
      <c r="F97" s="49"/>
      <c r="G97" s="49"/>
      <c r="H97" s="50"/>
      <c r="I97" s="42">
        <f>IF(AND(B97&lt;&gt;"",C97&lt;&gt;"",D97&lt;&gt;"",E97&lt;&gt;"",F97&lt;&gt;"",G97&lt;&gt;"",H97&lt;&gt;""),VLOOKUP(G97,通所リハビリテーション費!$A$41:$B$45,2,0),0)</f>
        <v>0</v>
      </c>
      <c r="J97" s="42">
        <f t="shared" si="17"/>
        <v>0</v>
      </c>
    </row>
    <row r="98" spans="1:10" ht="24.95" customHeight="1" x14ac:dyDescent="0.4">
      <c r="A98" s="160"/>
      <c r="B98" s="49"/>
      <c r="C98" s="49"/>
      <c r="D98" s="49"/>
      <c r="E98" s="49"/>
      <c r="F98" s="49"/>
      <c r="G98" s="49"/>
      <c r="H98" s="50"/>
      <c r="I98" s="42">
        <f>IF(AND(B98&lt;&gt;"",C98&lt;&gt;"",D98&lt;&gt;"",E98&lt;&gt;"",F98&lt;&gt;"",G98&lt;&gt;"",H98&lt;&gt;""),VLOOKUP(G98,通所リハビリテーション費!$A$41:$B$45,2,0),0)</f>
        <v>0</v>
      </c>
      <c r="J98" s="42">
        <f>(I98*H98)*0.1*10</f>
        <v>0</v>
      </c>
    </row>
    <row r="99" spans="1:10" ht="24.95" customHeight="1" x14ac:dyDescent="0.4">
      <c r="A99" s="160"/>
      <c r="B99" s="49"/>
      <c r="C99" s="49"/>
      <c r="D99" s="49"/>
      <c r="E99" s="49"/>
      <c r="F99" s="49"/>
      <c r="G99" s="49"/>
      <c r="H99" s="50"/>
      <c r="I99" s="42">
        <f>IF(AND(B99&lt;&gt;"",C99&lt;&gt;"",D99&lt;&gt;"",E99&lt;&gt;"",F99&lt;&gt;"",G99&lt;&gt;"",H99&lt;&gt;""),VLOOKUP(G99,通所リハビリテーション費!$A$41:$B$45,2,0),0)</f>
        <v>0</v>
      </c>
      <c r="J99" s="42">
        <f t="shared" ref="J99:J102" si="18">(I99*H99)*0.1*10</f>
        <v>0</v>
      </c>
    </row>
    <row r="100" spans="1:10" ht="24.95" customHeight="1" x14ac:dyDescent="0.4">
      <c r="A100" s="160"/>
      <c r="B100" s="49"/>
      <c r="C100" s="49"/>
      <c r="D100" s="49"/>
      <c r="E100" s="49"/>
      <c r="F100" s="49"/>
      <c r="G100" s="49"/>
      <c r="H100" s="50"/>
      <c r="I100" s="42">
        <f>IF(AND(B100&lt;&gt;"",C100&lt;&gt;"",D100&lt;&gt;"",E100&lt;&gt;"",F100&lt;&gt;"",G100&lt;&gt;"",H100&lt;&gt;""),VLOOKUP(G100,通所リハビリテーション費!$A$41:$B$45,2,0),0)</f>
        <v>0</v>
      </c>
      <c r="J100" s="42">
        <f t="shared" si="18"/>
        <v>0</v>
      </c>
    </row>
    <row r="101" spans="1:10" ht="24.95" customHeight="1" x14ac:dyDescent="0.4">
      <c r="A101" s="160"/>
      <c r="B101" s="49"/>
      <c r="C101" s="49"/>
      <c r="D101" s="49"/>
      <c r="E101" s="49"/>
      <c r="F101" s="49"/>
      <c r="G101" s="49"/>
      <c r="H101" s="50"/>
      <c r="I101" s="42">
        <f>IF(AND(B101&lt;&gt;"",C101&lt;&gt;"",D101&lt;&gt;"",E101&lt;&gt;"",F101&lt;&gt;"",G101&lt;&gt;"",H101&lt;&gt;""),VLOOKUP(G101,通所リハビリテーション費!$A$41:$B$45,2,0),0)</f>
        <v>0</v>
      </c>
      <c r="J101" s="42">
        <f t="shared" si="18"/>
        <v>0</v>
      </c>
    </row>
    <row r="102" spans="1:10" ht="24.95" customHeight="1" x14ac:dyDescent="0.4">
      <c r="A102" s="160"/>
      <c r="B102" s="49"/>
      <c r="C102" s="49"/>
      <c r="D102" s="49"/>
      <c r="E102" s="49"/>
      <c r="F102" s="49"/>
      <c r="G102" s="49"/>
      <c r="H102" s="50"/>
      <c r="I102" s="42">
        <f>IF(AND(B102&lt;&gt;"",C102&lt;&gt;"",D102&lt;&gt;"",E102&lt;&gt;"",F102&lt;&gt;"",G102&lt;&gt;"",H102&lt;&gt;""),VLOOKUP(G102,通所リハビリテーション費!$A$41:$B$45,2,0),0)</f>
        <v>0</v>
      </c>
      <c r="J102" s="42">
        <f t="shared" si="18"/>
        <v>0</v>
      </c>
    </row>
    <row r="103" spans="1:10" ht="24.95" customHeight="1" x14ac:dyDescent="0.4">
      <c r="A103" s="110" t="s">
        <v>38</v>
      </c>
      <c r="B103" s="111"/>
      <c r="C103" s="111"/>
      <c r="D103" s="111"/>
      <c r="E103" s="111"/>
      <c r="F103" s="111"/>
      <c r="G103" s="112"/>
      <c r="H103" s="43">
        <f>SUMIF(H93:H102,"&lt;&gt;#N/A")</f>
        <v>0</v>
      </c>
      <c r="I103" s="43">
        <f t="shared" ref="I103" si="19">SUMIF(I93:I102,"&lt;&gt;#N/A")</f>
        <v>0</v>
      </c>
      <c r="J103" s="43">
        <f>SUMIF(J93:J102,"&lt;&gt;#N/A")</f>
        <v>0</v>
      </c>
    </row>
    <row r="104" spans="1:10" ht="24.95" customHeight="1" x14ac:dyDescent="0.4">
      <c r="A104" s="54"/>
      <c r="B104" s="54"/>
      <c r="C104" s="54"/>
      <c r="D104" s="54"/>
      <c r="E104" s="54"/>
      <c r="F104" s="54"/>
      <c r="G104" s="55"/>
      <c r="H104" s="55"/>
      <c r="I104" s="55"/>
    </row>
    <row r="105" spans="1:10" ht="24.95" customHeight="1" x14ac:dyDescent="0.4">
      <c r="A105" s="56" t="s">
        <v>91</v>
      </c>
      <c r="B105" s="54"/>
      <c r="C105" s="54"/>
      <c r="D105" s="54"/>
      <c r="E105" s="54"/>
      <c r="F105" s="54"/>
      <c r="G105" s="55"/>
      <c r="H105" s="55"/>
      <c r="I105" s="55"/>
    </row>
    <row r="106" spans="1:10" ht="42.95" customHeight="1" x14ac:dyDescent="0.4">
      <c r="A106" s="160" t="s">
        <v>129</v>
      </c>
      <c r="B106" s="28" t="s">
        <v>49</v>
      </c>
      <c r="C106" s="28" t="s">
        <v>51</v>
      </c>
      <c r="D106" s="28" t="s">
        <v>32</v>
      </c>
      <c r="E106" s="41" t="s">
        <v>162</v>
      </c>
      <c r="F106" s="41" t="s">
        <v>163</v>
      </c>
      <c r="G106" s="28" t="s">
        <v>33</v>
      </c>
      <c r="H106" s="41" t="s">
        <v>133</v>
      </c>
      <c r="I106" s="41" t="s">
        <v>35</v>
      </c>
      <c r="J106" s="41" t="s">
        <v>113</v>
      </c>
    </row>
    <row r="107" spans="1:10" ht="24.95" customHeight="1" x14ac:dyDescent="0.4">
      <c r="A107" s="160"/>
      <c r="B107" s="49"/>
      <c r="C107" s="59"/>
      <c r="D107" s="49"/>
      <c r="E107" s="49"/>
      <c r="F107" s="49"/>
      <c r="G107" s="49"/>
      <c r="H107" s="50"/>
      <c r="I107" s="42">
        <f>IF(AND(B107&lt;&gt;"",C107&lt;&gt;"",D107&lt;&gt;"",E107&lt;&gt;"",F107&lt;&gt;"",G107&lt;&gt;"",H107&lt;&gt;""),VLOOKUP(G107,通所リハビリテーション費!$A$41:$B$45,2,0),0)</f>
        <v>0</v>
      </c>
      <c r="J107" s="42">
        <f>((I107*H107)*0.1*10)/2</f>
        <v>0</v>
      </c>
    </row>
    <row r="108" spans="1:10" ht="24.95" customHeight="1" x14ac:dyDescent="0.4">
      <c r="A108" s="160"/>
      <c r="B108" s="49"/>
      <c r="C108" s="59"/>
      <c r="D108" s="49"/>
      <c r="E108" s="49"/>
      <c r="F108" s="49"/>
      <c r="G108" s="49"/>
      <c r="H108" s="50"/>
      <c r="I108" s="42">
        <f>IF(AND(B108&lt;&gt;"",C108&lt;&gt;"",D108&lt;&gt;"",E108&lt;&gt;"",F108&lt;&gt;"",G108&lt;&gt;"",H108&lt;&gt;""),VLOOKUP(G108,通所リハビリテーション費!$A$41:$B$45,2,0),0)</f>
        <v>0</v>
      </c>
      <c r="J108" s="42">
        <f t="shared" ref="J108:J111" si="20">((I108*H108)*0.1*10)/2</f>
        <v>0</v>
      </c>
    </row>
    <row r="109" spans="1:10" ht="24.95" customHeight="1" x14ac:dyDescent="0.4">
      <c r="A109" s="160"/>
      <c r="B109" s="49"/>
      <c r="C109" s="59"/>
      <c r="D109" s="49"/>
      <c r="E109" s="49"/>
      <c r="F109" s="49"/>
      <c r="G109" s="49"/>
      <c r="H109" s="50"/>
      <c r="I109" s="42">
        <f>IF(AND(B109&lt;&gt;"",C109&lt;&gt;"",D109&lt;&gt;"",E109&lt;&gt;"",F109&lt;&gt;"",G109&lt;&gt;"",H109&lt;&gt;""),VLOOKUP(G109,通所リハビリテーション費!$A$41:$B$45,2,0),0)</f>
        <v>0</v>
      </c>
      <c r="J109" s="42">
        <f t="shared" si="20"/>
        <v>0</v>
      </c>
    </row>
    <row r="110" spans="1:10" ht="24.95" customHeight="1" x14ac:dyDescent="0.4">
      <c r="A110" s="160"/>
      <c r="B110" s="49"/>
      <c r="C110" s="59"/>
      <c r="D110" s="49"/>
      <c r="E110" s="49"/>
      <c r="F110" s="49"/>
      <c r="G110" s="49"/>
      <c r="H110" s="50"/>
      <c r="I110" s="42">
        <f>IF(AND(B110&lt;&gt;"",C110&lt;&gt;"",D110&lt;&gt;"",E110&lt;&gt;"",F110&lt;&gt;"",G110&lt;&gt;"",H110&lt;&gt;""),VLOOKUP(G110,通所リハビリテーション費!$A$41:$B$45,2,0),0)</f>
        <v>0</v>
      </c>
      <c r="J110" s="42">
        <f t="shared" si="20"/>
        <v>0</v>
      </c>
    </row>
    <row r="111" spans="1:10" ht="24.95" customHeight="1" x14ac:dyDescent="0.4">
      <c r="A111" s="160"/>
      <c r="B111" s="49"/>
      <c r="C111" s="59"/>
      <c r="D111" s="49"/>
      <c r="E111" s="49"/>
      <c r="F111" s="49"/>
      <c r="G111" s="49"/>
      <c r="H111" s="50"/>
      <c r="I111" s="42">
        <f>IF(AND(B111&lt;&gt;"",C111&lt;&gt;"",D111&lt;&gt;"",E111&lt;&gt;"",F111&lt;&gt;"",G111&lt;&gt;"",H111&lt;&gt;""),VLOOKUP(G111,通所リハビリテーション費!$A$41:$B$45,2,0),0)</f>
        <v>0</v>
      </c>
      <c r="J111" s="42">
        <f t="shared" si="20"/>
        <v>0</v>
      </c>
    </row>
    <row r="112" spans="1:10" ht="24.95" customHeight="1" x14ac:dyDescent="0.4">
      <c r="A112" s="110" t="s">
        <v>38</v>
      </c>
      <c r="B112" s="111"/>
      <c r="C112" s="111"/>
      <c r="D112" s="111"/>
      <c r="E112" s="111"/>
      <c r="F112" s="111"/>
      <c r="G112" s="112"/>
      <c r="H112" s="43">
        <f>SUMIF(H107:H111,"&lt;&gt;#N/A")</f>
        <v>0</v>
      </c>
      <c r="I112" s="43">
        <f>SUMIF(I107:I111,"&lt;&gt;#N/A")</f>
        <v>0</v>
      </c>
      <c r="J112" s="43">
        <f t="shared" ref="J112" si="21">SUMIF(J107:J111,"&lt;&gt;#N/A")</f>
        <v>0</v>
      </c>
    </row>
    <row r="113" spans="1:21" ht="24.95" customHeight="1" x14ac:dyDescent="0.4">
      <c r="A113" s="26"/>
      <c r="B113" s="26"/>
      <c r="C113" s="26"/>
      <c r="D113" s="26"/>
      <c r="E113" s="26"/>
      <c r="F113" s="26"/>
      <c r="G113" s="26"/>
      <c r="H113" s="27"/>
      <c r="I113" s="27"/>
      <c r="J113" s="27"/>
    </row>
    <row r="114" spans="1:21" s="44" customFormat="1" ht="24.95" customHeight="1" x14ac:dyDescent="0.4">
      <c r="A114" s="40" t="s">
        <v>42</v>
      </c>
      <c r="B114" s="32"/>
      <c r="C114" s="32"/>
      <c r="D114" s="32"/>
      <c r="E114" s="32"/>
      <c r="F114" s="32"/>
      <c r="G114" s="32"/>
      <c r="H114" s="32"/>
      <c r="I114" s="32"/>
      <c r="J114" s="32"/>
      <c r="Q114" s="33"/>
      <c r="R114" s="33"/>
      <c r="S114" s="33"/>
      <c r="T114" s="32"/>
      <c r="U114" s="32"/>
    </row>
    <row r="115" spans="1:21" ht="24.95" customHeight="1" x14ac:dyDescent="0.4">
      <c r="A115" s="53" t="s">
        <v>90</v>
      </c>
    </row>
    <row r="116" spans="1:21" ht="42.95" customHeight="1" x14ac:dyDescent="0.4">
      <c r="A116" s="160" t="s">
        <v>130</v>
      </c>
      <c r="B116" s="28" t="s">
        <v>49</v>
      </c>
      <c r="C116" s="28" t="s">
        <v>51</v>
      </c>
      <c r="D116" s="28" t="s">
        <v>32</v>
      </c>
      <c r="E116" s="41" t="s">
        <v>162</v>
      </c>
      <c r="F116" s="41" t="s">
        <v>163</v>
      </c>
      <c r="G116" s="28" t="s">
        <v>33</v>
      </c>
      <c r="H116" s="41" t="s">
        <v>50</v>
      </c>
      <c r="I116" s="41" t="s">
        <v>35</v>
      </c>
      <c r="J116" s="41" t="s">
        <v>113</v>
      </c>
    </row>
    <row r="117" spans="1:21" ht="24.95" customHeight="1" x14ac:dyDescent="0.4">
      <c r="A117" s="160"/>
      <c r="B117" s="49"/>
      <c r="C117" s="59"/>
      <c r="D117" s="49"/>
      <c r="E117" s="49"/>
      <c r="F117" s="49"/>
      <c r="G117" s="49"/>
      <c r="H117" s="50"/>
      <c r="I117" s="42">
        <f>IF(AND(B117&lt;&gt;"",C117&lt;&gt;"",D117&lt;&gt;"",E117&lt;&gt;"",F117&lt;&gt;"",G117&lt;&gt;"",H117&lt;&gt;""),VLOOKUP(G117,通所リハビリテーション費!$A$48:$B$52,2,0),0)</f>
        <v>0</v>
      </c>
      <c r="J117" s="42">
        <f>(I117*H117)*0.1*10</f>
        <v>0</v>
      </c>
    </row>
    <row r="118" spans="1:21" ht="24.95" customHeight="1" x14ac:dyDescent="0.4">
      <c r="A118" s="160"/>
      <c r="B118" s="49"/>
      <c r="C118" s="59"/>
      <c r="D118" s="49"/>
      <c r="E118" s="49"/>
      <c r="F118" s="49"/>
      <c r="G118" s="49"/>
      <c r="H118" s="50"/>
      <c r="I118" s="42">
        <f>IF(AND(B118&lt;&gt;"",C118&lt;&gt;"",D118&lt;&gt;"",E118&lt;&gt;"",F118&lt;&gt;"",G118&lt;&gt;"",H118&lt;&gt;""),VLOOKUP(G118,通所リハビリテーション費!$A$48:$B$52,2,0),0)</f>
        <v>0</v>
      </c>
      <c r="J118" s="42">
        <f t="shared" ref="J118:J121" si="22">(I118*H118)*0.1*10</f>
        <v>0</v>
      </c>
    </row>
    <row r="119" spans="1:21" ht="24.95" customHeight="1" x14ac:dyDescent="0.4">
      <c r="A119" s="160"/>
      <c r="B119" s="49"/>
      <c r="C119" s="59"/>
      <c r="D119" s="49"/>
      <c r="E119" s="49"/>
      <c r="F119" s="49"/>
      <c r="G119" s="49"/>
      <c r="H119" s="50"/>
      <c r="I119" s="42">
        <f>IF(AND(B119&lt;&gt;"",C119&lt;&gt;"",D119&lt;&gt;"",E119&lt;&gt;"",F119&lt;&gt;"",G119&lt;&gt;"",H119&lt;&gt;""),VLOOKUP(G119,通所リハビリテーション費!$A$48:$B$52,2,0),0)</f>
        <v>0</v>
      </c>
      <c r="J119" s="42">
        <f t="shared" si="22"/>
        <v>0</v>
      </c>
    </row>
    <row r="120" spans="1:21" ht="24.95" customHeight="1" x14ac:dyDescent="0.4">
      <c r="A120" s="160"/>
      <c r="B120" s="49"/>
      <c r="C120" s="59"/>
      <c r="D120" s="49"/>
      <c r="E120" s="49"/>
      <c r="F120" s="49"/>
      <c r="G120" s="49"/>
      <c r="H120" s="50"/>
      <c r="I120" s="42">
        <f>IF(AND(B120&lt;&gt;"",C120&lt;&gt;"",D120&lt;&gt;"",E120&lt;&gt;"",F120&lt;&gt;"",G120&lt;&gt;"",H120&lt;&gt;""),VLOOKUP(G120,通所リハビリテーション費!$A$48:$B$52,2,0),0)</f>
        <v>0</v>
      </c>
      <c r="J120" s="42">
        <f t="shared" si="22"/>
        <v>0</v>
      </c>
    </row>
    <row r="121" spans="1:21" ht="24.95" customHeight="1" x14ac:dyDescent="0.4">
      <c r="A121" s="160"/>
      <c r="B121" s="49"/>
      <c r="C121" s="59"/>
      <c r="D121" s="49"/>
      <c r="E121" s="49"/>
      <c r="F121" s="49"/>
      <c r="G121" s="49"/>
      <c r="H121" s="50"/>
      <c r="I121" s="42">
        <f>IF(AND(B121&lt;&gt;"",C121&lt;&gt;"",D121&lt;&gt;"",E121&lt;&gt;"",F121&lt;&gt;"",G121&lt;&gt;"",H121&lt;&gt;""),VLOOKUP(G121,通所リハビリテーション費!$A$48:$B$52,2,0),0)</f>
        <v>0</v>
      </c>
      <c r="J121" s="42">
        <f t="shared" si="22"/>
        <v>0</v>
      </c>
    </row>
    <row r="122" spans="1:21" ht="24.95" customHeight="1" x14ac:dyDescent="0.4">
      <c r="A122" s="160"/>
      <c r="B122" s="49"/>
      <c r="C122" s="49"/>
      <c r="D122" s="49"/>
      <c r="E122" s="49"/>
      <c r="F122" s="49"/>
      <c r="G122" s="49"/>
      <c r="H122" s="50"/>
      <c r="I122" s="42">
        <f>IF(AND(B122&lt;&gt;"",C122&lt;&gt;"",D122&lt;&gt;"",E122&lt;&gt;"",F122&lt;&gt;"",G122&lt;&gt;"",H122&lt;&gt;""),VLOOKUP(G122,通所リハビリテーション費!$A$48:$B$52,2,0),0)</f>
        <v>0</v>
      </c>
      <c r="J122" s="42">
        <f>(I122*H122)*0.1*10</f>
        <v>0</v>
      </c>
    </row>
    <row r="123" spans="1:21" ht="24.95" customHeight="1" x14ac:dyDescent="0.4">
      <c r="A123" s="160"/>
      <c r="B123" s="49"/>
      <c r="C123" s="49"/>
      <c r="D123" s="49"/>
      <c r="E123" s="49"/>
      <c r="F123" s="49"/>
      <c r="G123" s="49"/>
      <c r="H123" s="50"/>
      <c r="I123" s="42">
        <f>IF(AND(B123&lt;&gt;"",C123&lt;&gt;"",D123&lt;&gt;"",E123&lt;&gt;"",F123&lt;&gt;"",G123&lt;&gt;"",H123&lt;&gt;""),VLOOKUP(G123,通所リハビリテーション費!$A$48:$B$52,2,0),0)</f>
        <v>0</v>
      </c>
      <c r="J123" s="42">
        <f t="shared" ref="J123:J126" si="23">(I123*H123)*0.1*10</f>
        <v>0</v>
      </c>
    </row>
    <row r="124" spans="1:21" ht="24.95" customHeight="1" x14ac:dyDescent="0.4">
      <c r="A124" s="160"/>
      <c r="B124" s="49"/>
      <c r="C124" s="49"/>
      <c r="D124" s="49"/>
      <c r="E124" s="49"/>
      <c r="F124" s="49"/>
      <c r="G124" s="49"/>
      <c r="H124" s="50"/>
      <c r="I124" s="42">
        <f>IF(AND(B124&lt;&gt;"",C124&lt;&gt;"",D124&lt;&gt;"",E124&lt;&gt;"",F124&lt;&gt;"",G124&lt;&gt;"",H124&lt;&gt;""),VLOOKUP(G124,通所リハビリテーション費!$A$48:$B$52,2,0),0)</f>
        <v>0</v>
      </c>
      <c r="J124" s="42">
        <f t="shared" si="23"/>
        <v>0</v>
      </c>
    </row>
    <row r="125" spans="1:21" ht="24.95" customHeight="1" x14ac:dyDescent="0.4">
      <c r="A125" s="160"/>
      <c r="B125" s="49"/>
      <c r="C125" s="49"/>
      <c r="D125" s="49"/>
      <c r="E125" s="49"/>
      <c r="F125" s="49"/>
      <c r="G125" s="49"/>
      <c r="H125" s="50"/>
      <c r="I125" s="42">
        <f>IF(AND(B125&lt;&gt;"",C125&lt;&gt;"",D125&lt;&gt;"",E125&lt;&gt;"",F125&lt;&gt;"",G125&lt;&gt;"",H125&lt;&gt;""),VLOOKUP(G125,通所リハビリテーション費!$A$48:$B$52,2,0),0)</f>
        <v>0</v>
      </c>
      <c r="J125" s="42">
        <f t="shared" si="23"/>
        <v>0</v>
      </c>
    </row>
    <row r="126" spans="1:21" ht="24.95" customHeight="1" x14ac:dyDescent="0.4">
      <c r="A126" s="160"/>
      <c r="B126" s="49"/>
      <c r="C126" s="49"/>
      <c r="D126" s="49"/>
      <c r="E126" s="49"/>
      <c r="F126" s="49"/>
      <c r="G126" s="49"/>
      <c r="H126" s="50"/>
      <c r="I126" s="42">
        <f>IF(AND(B126&lt;&gt;"",C126&lt;&gt;"",D126&lt;&gt;"",E126&lt;&gt;"",F126&lt;&gt;"",G126&lt;&gt;"",H126&lt;&gt;""),VLOOKUP(G126,通所リハビリテーション費!$A$48:$B$52,2,0),0)</f>
        <v>0</v>
      </c>
      <c r="J126" s="42">
        <f t="shared" si="23"/>
        <v>0</v>
      </c>
    </row>
    <row r="127" spans="1:21" ht="24.95" customHeight="1" x14ac:dyDescent="0.4">
      <c r="A127" s="110" t="s">
        <v>38</v>
      </c>
      <c r="B127" s="111"/>
      <c r="C127" s="111"/>
      <c r="D127" s="111"/>
      <c r="E127" s="111"/>
      <c r="F127" s="111"/>
      <c r="G127" s="112"/>
      <c r="H127" s="43">
        <f>SUMIF(H117:H126,"&lt;&gt;#N/A")</f>
        <v>0</v>
      </c>
      <c r="I127" s="43">
        <f t="shared" ref="I127:J127" si="24">SUMIF(I117:I126,"&lt;&gt;#N/A")</f>
        <v>0</v>
      </c>
      <c r="J127" s="43">
        <f t="shared" si="24"/>
        <v>0</v>
      </c>
    </row>
    <row r="128" spans="1:21" ht="24.95" customHeight="1" x14ac:dyDescent="0.4">
      <c r="A128" s="54"/>
      <c r="B128" s="54"/>
      <c r="C128" s="54"/>
      <c r="D128" s="54"/>
      <c r="E128" s="54"/>
      <c r="F128" s="54"/>
      <c r="G128" s="55"/>
      <c r="H128" s="55"/>
      <c r="I128" s="55"/>
    </row>
    <row r="129" spans="1:10" ht="24.95" customHeight="1" x14ac:dyDescent="0.4">
      <c r="A129" s="56" t="s">
        <v>91</v>
      </c>
      <c r="B129" s="54"/>
      <c r="C129" s="54"/>
      <c r="D129" s="54"/>
      <c r="E129" s="54"/>
      <c r="F129" s="54"/>
      <c r="G129" s="55"/>
      <c r="H129" s="55"/>
      <c r="I129" s="55"/>
    </row>
    <row r="130" spans="1:10" ht="42.95" customHeight="1" x14ac:dyDescent="0.4">
      <c r="A130" s="160" t="s">
        <v>130</v>
      </c>
      <c r="B130" s="28" t="s">
        <v>49</v>
      </c>
      <c r="C130" s="28" t="s">
        <v>51</v>
      </c>
      <c r="D130" s="28" t="s">
        <v>32</v>
      </c>
      <c r="E130" s="41" t="s">
        <v>162</v>
      </c>
      <c r="F130" s="41" t="s">
        <v>163</v>
      </c>
      <c r="G130" s="28" t="s">
        <v>33</v>
      </c>
      <c r="H130" s="41" t="s">
        <v>133</v>
      </c>
      <c r="I130" s="41" t="s">
        <v>35</v>
      </c>
      <c r="J130" s="41" t="s">
        <v>113</v>
      </c>
    </row>
    <row r="131" spans="1:10" ht="24.95" customHeight="1" x14ac:dyDescent="0.4">
      <c r="A131" s="160"/>
      <c r="B131" s="49"/>
      <c r="C131" s="59"/>
      <c r="D131" s="49"/>
      <c r="E131" s="49"/>
      <c r="F131" s="49"/>
      <c r="G131" s="49"/>
      <c r="H131" s="50"/>
      <c r="I131" s="42">
        <f>IF(AND(B131&lt;&gt;"",C131&lt;&gt;"",D131&lt;&gt;"",E131&lt;&gt;"",F131&lt;&gt;"",G131&lt;&gt;"",H131&lt;&gt;""),VLOOKUP(G131,通所リハビリテーション費!$A$48:$B$52,2,0),0)</f>
        <v>0</v>
      </c>
      <c r="J131" s="42">
        <f>((I131*H131)*0.1*10)/2</f>
        <v>0</v>
      </c>
    </row>
    <row r="132" spans="1:10" ht="24.95" customHeight="1" x14ac:dyDescent="0.4">
      <c r="A132" s="160"/>
      <c r="B132" s="49"/>
      <c r="C132" s="59"/>
      <c r="D132" s="49"/>
      <c r="E132" s="49"/>
      <c r="F132" s="49"/>
      <c r="G132" s="49"/>
      <c r="H132" s="50"/>
      <c r="I132" s="42">
        <f>IF(AND(B132&lt;&gt;"",C132&lt;&gt;"",D132&lt;&gt;"",E132&lt;&gt;"",F132&lt;&gt;"",G132&lt;&gt;"",H132&lt;&gt;""),VLOOKUP(G132,通所リハビリテーション費!$A$48:$B$52,2,0),0)</f>
        <v>0</v>
      </c>
      <c r="J132" s="42">
        <f t="shared" ref="J132:J135" si="25">((I132*H132)*0.1*10)/2</f>
        <v>0</v>
      </c>
    </row>
    <row r="133" spans="1:10" ht="24.95" customHeight="1" x14ac:dyDescent="0.4">
      <c r="A133" s="160"/>
      <c r="B133" s="49"/>
      <c r="C133" s="59"/>
      <c r="D133" s="49"/>
      <c r="E133" s="49"/>
      <c r="F133" s="49"/>
      <c r="G133" s="49"/>
      <c r="H133" s="50"/>
      <c r="I133" s="42">
        <f>IF(AND(B133&lt;&gt;"",C133&lt;&gt;"",D133&lt;&gt;"",E133&lt;&gt;"",F133&lt;&gt;"",G133&lt;&gt;"",H133&lt;&gt;""),VLOOKUP(G133,通所リハビリテーション費!$A$48:$B$52,2,0),0)</f>
        <v>0</v>
      </c>
      <c r="J133" s="42">
        <f t="shared" si="25"/>
        <v>0</v>
      </c>
    </row>
    <row r="134" spans="1:10" ht="24.95" customHeight="1" x14ac:dyDescent="0.4">
      <c r="A134" s="160"/>
      <c r="B134" s="49"/>
      <c r="C134" s="59"/>
      <c r="D134" s="49"/>
      <c r="E134" s="49"/>
      <c r="F134" s="49"/>
      <c r="G134" s="49"/>
      <c r="H134" s="50"/>
      <c r="I134" s="42">
        <f>IF(AND(B134&lt;&gt;"",C134&lt;&gt;"",D134&lt;&gt;"",E134&lt;&gt;"",F134&lt;&gt;"",G134&lt;&gt;"",H134&lt;&gt;""),VLOOKUP(G134,通所リハビリテーション費!$A$48:$B$52,2,0),0)</f>
        <v>0</v>
      </c>
      <c r="J134" s="42">
        <f t="shared" si="25"/>
        <v>0</v>
      </c>
    </row>
    <row r="135" spans="1:10" ht="24.95" customHeight="1" x14ac:dyDescent="0.4">
      <c r="A135" s="160"/>
      <c r="B135" s="49"/>
      <c r="C135" s="59"/>
      <c r="D135" s="49"/>
      <c r="E135" s="49"/>
      <c r="F135" s="49"/>
      <c r="G135" s="49"/>
      <c r="H135" s="50"/>
      <c r="I135" s="42">
        <f>IF(AND(B135&lt;&gt;"",C135&lt;&gt;"",D135&lt;&gt;"",E135&lt;&gt;"",F135&lt;&gt;"",G135&lt;&gt;"",H135&lt;&gt;""),VLOOKUP(G135,通所リハビリテーション費!$A$48:$B$52,2,0),0)</f>
        <v>0</v>
      </c>
      <c r="J135" s="42">
        <f t="shared" si="25"/>
        <v>0</v>
      </c>
    </row>
    <row r="136" spans="1:10" ht="24.95" customHeight="1" x14ac:dyDescent="0.4">
      <c r="A136" s="110" t="s">
        <v>38</v>
      </c>
      <c r="B136" s="111"/>
      <c r="C136" s="111"/>
      <c r="D136" s="111"/>
      <c r="E136" s="111"/>
      <c r="F136" s="111"/>
      <c r="G136" s="112"/>
      <c r="H136" s="43">
        <f>SUMIF(H131:H135,"&lt;&gt;#N/A")</f>
        <v>0</v>
      </c>
      <c r="I136" s="43">
        <f t="shared" ref="I136:J136" si="26">SUMIF(I131:I135,"&lt;&gt;#N/A")</f>
        <v>0</v>
      </c>
      <c r="J136" s="43">
        <f t="shared" si="26"/>
        <v>0</v>
      </c>
    </row>
    <row r="137" spans="1:10" ht="24.95" customHeight="1" x14ac:dyDescent="0.4">
      <c r="A137" s="26"/>
      <c r="B137" s="26"/>
      <c r="C137" s="26"/>
      <c r="D137" s="26"/>
      <c r="E137" s="26"/>
      <c r="F137" s="26"/>
      <c r="G137" s="26"/>
      <c r="H137" s="27"/>
      <c r="I137" s="27"/>
      <c r="J137" s="27"/>
    </row>
    <row r="138" spans="1:10" ht="24.95" customHeight="1" x14ac:dyDescent="0.4">
      <c r="A138" s="40" t="s">
        <v>43</v>
      </c>
    </row>
    <row r="139" spans="1:10" ht="24.95" customHeight="1" x14ac:dyDescent="0.4">
      <c r="A139" s="53" t="s">
        <v>90</v>
      </c>
    </row>
    <row r="140" spans="1:10" ht="42.95" customHeight="1" x14ac:dyDescent="0.4">
      <c r="A140" s="160" t="s">
        <v>131</v>
      </c>
      <c r="B140" s="28" t="s">
        <v>49</v>
      </c>
      <c r="C140" s="28" t="s">
        <v>51</v>
      </c>
      <c r="D140" s="28" t="s">
        <v>32</v>
      </c>
      <c r="E140" s="41" t="s">
        <v>162</v>
      </c>
      <c r="F140" s="41" t="s">
        <v>163</v>
      </c>
      <c r="G140" s="28" t="s">
        <v>33</v>
      </c>
      <c r="H140" s="41" t="s">
        <v>50</v>
      </c>
      <c r="I140" s="41" t="s">
        <v>35</v>
      </c>
      <c r="J140" s="41" t="s">
        <v>113</v>
      </c>
    </row>
    <row r="141" spans="1:10" ht="24.95" customHeight="1" x14ac:dyDescent="0.4">
      <c r="A141" s="160"/>
      <c r="B141" s="49"/>
      <c r="C141" s="59"/>
      <c r="D141" s="49"/>
      <c r="E141" s="49"/>
      <c r="F141" s="49"/>
      <c r="G141" s="49"/>
      <c r="H141" s="50"/>
      <c r="I141" s="42">
        <f>IF(AND(B141&lt;&gt;"",C141&lt;&gt;"",D141&lt;&gt;"",E141&lt;&gt;"",F141&lt;&gt;"",G141&lt;&gt;"",H141&lt;&gt;""),VLOOKUP(G141,通所リハビリテーション費!$A$55:$B$59,2,0),0)</f>
        <v>0</v>
      </c>
      <c r="J141" s="42">
        <f>(I141*H141)*0.1*10</f>
        <v>0</v>
      </c>
    </row>
    <row r="142" spans="1:10" ht="24.95" customHeight="1" x14ac:dyDescent="0.4">
      <c r="A142" s="160"/>
      <c r="B142" s="49"/>
      <c r="C142" s="59"/>
      <c r="D142" s="49"/>
      <c r="E142" s="49"/>
      <c r="F142" s="49"/>
      <c r="G142" s="49"/>
      <c r="H142" s="50"/>
      <c r="I142" s="42">
        <f>IF(AND(B142&lt;&gt;"",C142&lt;&gt;"",D142&lt;&gt;"",E142&lt;&gt;"",F142&lt;&gt;"",G142&lt;&gt;"",H142&lt;&gt;""),VLOOKUP(G142,通所リハビリテーション費!$A$55:$B$59,2,0),0)</f>
        <v>0</v>
      </c>
      <c r="J142" s="42">
        <f t="shared" ref="J142:J145" si="27">(I142*H142)*0.1*10</f>
        <v>0</v>
      </c>
    </row>
    <row r="143" spans="1:10" ht="24.95" customHeight="1" x14ac:dyDescent="0.4">
      <c r="A143" s="160"/>
      <c r="B143" s="49"/>
      <c r="C143" s="59"/>
      <c r="D143" s="49"/>
      <c r="E143" s="49"/>
      <c r="F143" s="49"/>
      <c r="G143" s="49"/>
      <c r="H143" s="50"/>
      <c r="I143" s="42">
        <f>IF(AND(B143&lt;&gt;"",C143&lt;&gt;"",D143&lt;&gt;"",E143&lt;&gt;"",F143&lt;&gt;"",G143&lt;&gt;"",H143&lt;&gt;""),VLOOKUP(G143,通所リハビリテーション費!$A$55:$B$59,2,0),0)</f>
        <v>0</v>
      </c>
      <c r="J143" s="42">
        <f t="shared" si="27"/>
        <v>0</v>
      </c>
    </row>
    <row r="144" spans="1:10" ht="24.95" customHeight="1" x14ac:dyDescent="0.4">
      <c r="A144" s="160"/>
      <c r="B144" s="49"/>
      <c r="C144" s="59"/>
      <c r="D144" s="49"/>
      <c r="E144" s="49"/>
      <c r="F144" s="49"/>
      <c r="G144" s="49"/>
      <c r="H144" s="50"/>
      <c r="I144" s="42">
        <f>IF(AND(B144&lt;&gt;"",C144&lt;&gt;"",D144&lt;&gt;"",E144&lt;&gt;"",F144&lt;&gt;"",G144&lt;&gt;"",H144&lt;&gt;""),VLOOKUP(G144,通所リハビリテーション費!$A$55:$B$59,2,0),0)</f>
        <v>0</v>
      </c>
      <c r="J144" s="42">
        <f t="shared" si="27"/>
        <v>0</v>
      </c>
    </row>
    <row r="145" spans="1:10" ht="24.95" customHeight="1" x14ac:dyDescent="0.4">
      <c r="A145" s="160"/>
      <c r="B145" s="49"/>
      <c r="C145" s="59"/>
      <c r="D145" s="49"/>
      <c r="E145" s="49"/>
      <c r="F145" s="49"/>
      <c r="G145" s="49"/>
      <c r="H145" s="50"/>
      <c r="I145" s="42">
        <f>IF(AND(B145&lt;&gt;"",C145&lt;&gt;"",D145&lt;&gt;"",E145&lt;&gt;"",F145&lt;&gt;"",G145&lt;&gt;"",H145&lt;&gt;""),VLOOKUP(G145,通所リハビリテーション費!$A$55:$B$59,2,0),0)</f>
        <v>0</v>
      </c>
      <c r="J145" s="42">
        <f t="shared" si="27"/>
        <v>0</v>
      </c>
    </row>
    <row r="146" spans="1:10" ht="24.95" customHeight="1" x14ac:dyDescent="0.4">
      <c r="A146" s="160"/>
      <c r="B146" s="49"/>
      <c r="C146" s="49"/>
      <c r="D146" s="49"/>
      <c r="E146" s="49"/>
      <c r="F146" s="49"/>
      <c r="G146" s="49"/>
      <c r="H146" s="50"/>
      <c r="I146" s="42">
        <f>IF(AND(B146&lt;&gt;"",C146&lt;&gt;"",D146&lt;&gt;"",E146&lt;&gt;"",F146&lt;&gt;"",G146&lt;&gt;"",H146&lt;&gt;""),VLOOKUP(G146,通所リハビリテーション費!$A$55:$B$59,2,0),0)</f>
        <v>0</v>
      </c>
      <c r="J146" s="42">
        <f>(I146*H146)*0.1*10</f>
        <v>0</v>
      </c>
    </row>
    <row r="147" spans="1:10" ht="24.95" customHeight="1" x14ac:dyDescent="0.4">
      <c r="A147" s="160"/>
      <c r="B147" s="49"/>
      <c r="C147" s="49"/>
      <c r="D147" s="49"/>
      <c r="E147" s="49"/>
      <c r="F147" s="49"/>
      <c r="G147" s="49"/>
      <c r="H147" s="50"/>
      <c r="I147" s="42">
        <f>IF(AND(B147&lt;&gt;"",C147&lt;&gt;"",D147&lt;&gt;"",E147&lt;&gt;"",F147&lt;&gt;"",G147&lt;&gt;"",H147&lt;&gt;""),VLOOKUP(G147,通所リハビリテーション費!$A$55:$B$59,2,0),0)</f>
        <v>0</v>
      </c>
      <c r="J147" s="42">
        <f t="shared" ref="J147:J150" si="28">(I147*H147)*0.1*10</f>
        <v>0</v>
      </c>
    </row>
    <row r="148" spans="1:10" ht="24.95" customHeight="1" x14ac:dyDescent="0.4">
      <c r="A148" s="160"/>
      <c r="B148" s="49"/>
      <c r="C148" s="49"/>
      <c r="D148" s="49"/>
      <c r="E148" s="49"/>
      <c r="F148" s="49"/>
      <c r="G148" s="49"/>
      <c r="H148" s="50"/>
      <c r="I148" s="42">
        <f>IF(AND(B148&lt;&gt;"",C148&lt;&gt;"",D148&lt;&gt;"",E148&lt;&gt;"",F148&lt;&gt;"",G148&lt;&gt;"",H148&lt;&gt;""),VLOOKUP(G148,通所リハビリテーション費!$A$55:$B$59,2,0),0)</f>
        <v>0</v>
      </c>
      <c r="J148" s="42">
        <f t="shared" si="28"/>
        <v>0</v>
      </c>
    </row>
    <row r="149" spans="1:10" ht="24.95" customHeight="1" x14ac:dyDescent="0.4">
      <c r="A149" s="160"/>
      <c r="B149" s="49"/>
      <c r="C149" s="49"/>
      <c r="D149" s="49"/>
      <c r="E149" s="49"/>
      <c r="F149" s="49"/>
      <c r="G149" s="49"/>
      <c r="H149" s="50"/>
      <c r="I149" s="42">
        <f>IF(AND(B149&lt;&gt;"",C149&lt;&gt;"",D149&lt;&gt;"",E149&lt;&gt;"",F149&lt;&gt;"",G149&lt;&gt;"",H149&lt;&gt;""),VLOOKUP(G149,通所リハビリテーション費!$A$55:$B$59,2,0),0)</f>
        <v>0</v>
      </c>
      <c r="J149" s="42">
        <f t="shared" si="28"/>
        <v>0</v>
      </c>
    </row>
    <row r="150" spans="1:10" ht="24.95" customHeight="1" x14ac:dyDescent="0.4">
      <c r="A150" s="160"/>
      <c r="B150" s="49"/>
      <c r="C150" s="49"/>
      <c r="D150" s="49"/>
      <c r="E150" s="49"/>
      <c r="F150" s="49"/>
      <c r="G150" s="49"/>
      <c r="H150" s="50"/>
      <c r="I150" s="42">
        <f>IF(AND(B150&lt;&gt;"",C150&lt;&gt;"",D150&lt;&gt;"",E150&lt;&gt;"",F150&lt;&gt;"",G150&lt;&gt;"",H150&lt;&gt;""),VLOOKUP(G150,通所リハビリテーション費!$A$55:$B$59,2,0),0)</f>
        <v>0</v>
      </c>
      <c r="J150" s="42">
        <f t="shared" si="28"/>
        <v>0</v>
      </c>
    </row>
    <row r="151" spans="1:10" ht="24.95" customHeight="1" x14ac:dyDescent="0.4">
      <c r="A151" s="110" t="s">
        <v>38</v>
      </c>
      <c r="B151" s="111"/>
      <c r="C151" s="111"/>
      <c r="D151" s="111"/>
      <c r="E151" s="111"/>
      <c r="F151" s="111"/>
      <c r="G151" s="112"/>
      <c r="H151" s="43">
        <f>SUMIF(H141:H150,"&lt;&gt;#N/A")</f>
        <v>0</v>
      </c>
      <c r="I151" s="43">
        <f t="shared" ref="I151:J151" si="29">SUMIF(I141:I150,"&lt;&gt;#N/A")</f>
        <v>0</v>
      </c>
      <c r="J151" s="43">
        <f t="shared" si="29"/>
        <v>0</v>
      </c>
    </row>
    <row r="152" spans="1:10" ht="24.95" customHeight="1" x14ac:dyDescent="0.4">
      <c r="A152" s="54"/>
      <c r="B152" s="54"/>
      <c r="C152" s="54"/>
      <c r="D152" s="54"/>
      <c r="E152" s="54"/>
      <c r="F152" s="54"/>
      <c r="G152" s="55"/>
      <c r="H152" s="55"/>
      <c r="I152" s="55"/>
    </row>
    <row r="153" spans="1:10" ht="24.95" customHeight="1" x14ac:dyDescent="0.4">
      <c r="A153" s="56" t="s">
        <v>91</v>
      </c>
      <c r="B153" s="54"/>
      <c r="C153" s="54"/>
      <c r="D153" s="54"/>
      <c r="E153" s="54"/>
      <c r="F153" s="54"/>
      <c r="G153" s="55"/>
      <c r="H153" s="55"/>
      <c r="I153" s="55"/>
    </row>
    <row r="154" spans="1:10" ht="42.95" customHeight="1" x14ac:dyDescent="0.4">
      <c r="A154" s="160" t="s">
        <v>131</v>
      </c>
      <c r="B154" s="28" t="s">
        <v>49</v>
      </c>
      <c r="C154" s="28" t="s">
        <v>51</v>
      </c>
      <c r="D154" s="28" t="s">
        <v>32</v>
      </c>
      <c r="E154" s="41" t="s">
        <v>162</v>
      </c>
      <c r="F154" s="41" t="s">
        <v>163</v>
      </c>
      <c r="G154" s="28" t="s">
        <v>33</v>
      </c>
      <c r="H154" s="41" t="s">
        <v>133</v>
      </c>
      <c r="I154" s="41" t="s">
        <v>35</v>
      </c>
      <c r="J154" s="41" t="s">
        <v>113</v>
      </c>
    </row>
    <row r="155" spans="1:10" ht="24.95" customHeight="1" x14ac:dyDescent="0.4">
      <c r="A155" s="160"/>
      <c r="B155" s="49"/>
      <c r="C155" s="59"/>
      <c r="D155" s="49"/>
      <c r="E155" s="49"/>
      <c r="F155" s="49"/>
      <c r="G155" s="49"/>
      <c r="H155" s="50"/>
      <c r="I155" s="42">
        <f>IF(AND(B155&lt;&gt;"",C155&lt;&gt;"",D155&lt;&gt;"",E155&lt;&gt;"",F155&lt;&gt;"",G155&lt;&gt;"",H155&lt;&gt;""),VLOOKUP(G155,通所リハビリテーション費!$A$55:$B$59,2,0),0)</f>
        <v>0</v>
      </c>
      <c r="J155" s="42">
        <f>((I155*H155)*0.1*10)/2</f>
        <v>0</v>
      </c>
    </row>
    <row r="156" spans="1:10" ht="24.95" customHeight="1" x14ac:dyDescent="0.4">
      <c r="A156" s="160"/>
      <c r="B156" s="49"/>
      <c r="C156" s="59"/>
      <c r="D156" s="49"/>
      <c r="E156" s="49"/>
      <c r="F156" s="49"/>
      <c r="G156" s="49"/>
      <c r="H156" s="50"/>
      <c r="I156" s="42">
        <f>IF(AND(B156&lt;&gt;"",C156&lt;&gt;"",D156&lt;&gt;"",E156&lt;&gt;"",F156&lt;&gt;"",G156&lt;&gt;"",H156&lt;&gt;""),VLOOKUP(G156,通所リハビリテーション費!$A$55:$B$59,2,0),0)</f>
        <v>0</v>
      </c>
      <c r="J156" s="42">
        <f t="shared" ref="J156:J159" si="30">((I156*H156)*0.1*10)/2</f>
        <v>0</v>
      </c>
    </row>
    <row r="157" spans="1:10" ht="24.95" customHeight="1" x14ac:dyDescent="0.4">
      <c r="A157" s="160"/>
      <c r="B157" s="49"/>
      <c r="C157" s="59"/>
      <c r="D157" s="49"/>
      <c r="E157" s="49"/>
      <c r="F157" s="49"/>
      <c r="G157" s="49"/>
      <c r="H157" s="50"/>
      <c r="I157" s="42">
        <f>IF(AND(B157&lt;&gt;"",C157&lt;&gt;"",D157&lt;&gt;"",E157&lt;&gt;"",F157&lt;&gt;"",G157&lt;&gt;"",H157&lt;&gt;""),VLOOKUP(G157,通所リハビリテーション費!$A$55:$B$59,2,0),0)</f>
        <v>0</v>
      </c>
      <c r="J157" s="42">
        <f t="shared" si="30"/>
        <v>0</v>
      </c>
    </row>
    <row r="158" spans="1:10" ht="24.95" customHeight="1" x14ac:dyDescent="0.4">
      <c r="A158" s="160"/>
      <c r="B158" s="49"/>
      <c r="C158" s="59"/>
      <c r="D158" s="49"/>
      <c r="E158" s="49"/>
      <c r="F158" s="49"/>
      <c r="G158" s="49"/>
      <c r="H158" s="50"/>
      <c r="I158" s="42">
        <f>IF(AND(B158&lt;&gt;"",C158&lt;&gt;"",D158&lt;&gt;"",E158&lt;&gt;"",F158&lt;&gt;"",G158&lt;&gt;"",H158&lt;&gt;""),VLOOKUP(G158,通所リハビリテーション費!$A$55:$B$59,2,0),0)</f>
        <v>0</v>
      </c>
      <c r="J158" s="42">
        <f t="shared" si="30"/>
        <v>0</v>
      </c>
    </row>
    <row r="159" spans="1:10" ht="24.95" customHeight="1" x14ac:dyDescent="0.4">
      <c r="A159" s="160"/>
      <c r="B159" s="49"/>
      <c r="C159" s="59"/>
      <c r="D159" s="49"/>
      <c r="E159" s="49"/>
      <c r="F159" s="49"/>
      <c r="G159" s="49"/>
      <c r="H159" s="50"/>
      <c r="I159" s="42">
        <f>IF(AND(B159&lt;&gt;"",C159&lt;&gt;"",D159&lt;&gt;"",E159&lt;&gt;"",F159&lt;&gt;"",G159&lt;&gt;"",H159&lt;&gt;""),VLOOKUP(G159,通所リハビリテーション費!$A$55:$B$59,2,0),0)</f>
        <v>0</v>
      </c>
      <c r="J159" s="42">
        <f t="shared" si="30"/>
        <v>0</v>
      </c>
    </row>
    <row r="160" spans="1:10" ht="24.95" customHeight="1" x14ac:dyDescent="0.4">
      <c r="A160" s="110" t="s">
        <v>38</v>
      </c>
      <c r="B160" s="111"/>
      <c r="C160" s="111"/>
      <c r="D160" s="111"/>
      <c r="E160" s="111"/>
      <c r="F160" s="111"/>
      <c r="G160" s="112"/>
      <c r="H160" s="43">
        <f>SUMIF(H155:H159,"&lt;&gt;#N/A")</f>
        <v>0</v>
      </c>
      <c r="I160" s="43">
        <f t="shared" ref="I160:J160" si="31">SUMIF(I155:I159,"&lt;&gt;#N/A")</f>
        <v>0</v>
      </c>
      <c r="J160" s="43">
        <f t="shared" si="31"/>
        <v>0</v>
      </c>
    </row>
    <row r="161" spans="1:10" ht="24.95" customHeight="1" x14ac:dyDescent="0.4">
      <c r="A161" s="26"/>
      <c r="B161" s="26"/>
      <c r="C161" s="26"/>
      <c r="D161" s="26"/>
      <c r="E161" s="26"/>
      <c r="F161" s="26"/>
      <c r="G161" s="26"/>
      <c r="H161" s="27"/>
      <c r="I161" s="27"/>
      <c r="J161" s="27"/>
    </row>
    <row r="162" spans="1:10" ht="24.95" customHeight="1" x14ac:dyDescent="0.4">
      <c r="A162" s="40" t="s">
        <v>44</v>
      </c>
    </row>
    <row r="163" spans="1:10" ht="24.95" customHeight="1" x14ac:dyDescent="0.4">
      <c r="A163" s="53" t="s">
        <v>90</v>
      </c>
    </row>
    <row r="164" spans="1:10" ht="42.95" customHeight="1" x14ac:dyDescent="0.4">
      <c r="A164" s="157" t="s">
        <v>132</v>
      </c>
      <c r="B164" s="28" t="s">
        <v>49</v>
      </c>
      <c r="C164" s="28" t="s">
        <v>51</v>
      </c>
      <c r="D164" s="28" t="s">
        <v>32</v>
      </c>
      <c r="E164" s="41" t="s">
        <v>162</v>
      </c>
      <c r="F164" s="41" t="s">
        <v>163</v>
      </c>
      <c r="G164" s="28" t="s">
        <v>33</v>
      </c>
      <c r="H164" s="41" t="s">
        <v>50</v>
      </c>
      <c r="I164" s="41" t="s">
        <v>35</v>
      </c>
      <c r="J164" s="41" t="s">
        <v>113</v>
      </c>
    </row>
    <row r="165" spans="1:10" ht="24.95" customHeight="1" x14ac:dyDescent="0.4">
      <c r="A165" s="158"/>
      <c r="B165" s="49"/>
      <c r="C165" s="59"/>
      <c r="D165" s="49"/>
      <c r="E165" s="49"/>
      <c r="F165" s="49"/>
      <c r="G165" s="49"/>
      <c r="H165" s="50"/>
      <c r="I165" s="42">
        <f>IF(AND(B165&lt;&gt;"",C165&lt;&gt;"",D165&lt;&gt;"",E165&lt;&gt;"",F165&lt;&gt;"",G165&lt;&gt;"",H165&lt;&gt;""),VLOOKUP(G165,通所リハビリテーション費!$A$62:$B$66,2,0),0)</f>
        <v>0</v>
      </c>
      <c r="J165" s="42">
        <f>(I165*H165)*0.1*10</f>
        <v>0</v>
      </c>
    </row>
    <row r="166" spans="1:10" ht="24.95" customHeight="1" x14ac:dyDescent="0.4">
      <c r="A166" s="158"/>
      <c r="B166" s="49"/>
      <c r="C166" s="59"/>
      <c r="D166" s="49"/>
      <c r="E166" s="49"/>
      <c r="F166" s="49"/>
      <c r="G166" s="49"/>
      <c r="H166" s="50"/>
      <c r="I166" s="42">
        <f>IF(AND(B166&lt;&gt;"",C166&lt;&gt;"",D166&lt;&gt;"",E166&lt;&gt;"",F166&lt;&gt;"",G166&lt;&gt;"",H166&lt;&gt;""),VLOOKUP(G166,通所リハビリテーション費!$A$62:$B$66,2,0),0)</f>
        <v>0</v>
      </c>
      <c r="J166" s="42">
        <f t="shared" ref="J166:J169" si="32">(I166*H166)*0.1*10</f>
        <v>0</v>
      </c>
    </row>
    <row r="167" spans="1:10" ht="24.95" customHeight="1" x14ac:dyDescent="0.4">
      <c r="A167" s="158"/>
      <c r="B167" s="49"/>
      <c r="C167" s="59"/>
      <c r="D167" s="49"/>
      <c r="E167" s="49"/>
      <c r="F167" s="49"/>
      <c r="G167" s="49"/>
      <c r="H167" s="50"/>
      <c r="I167" s="42">
        <f>IF(AND(B167&lt;&gt;"",C167&lt;&gt;"",D167&lt;&gt;"",E167&lt;&gt;"",F167&lt;&gt;"",G167&lt;&gt;"",H167&lt;&gt;""),VLOOKUP(G167,通所リハビリテーション費!$A$62:$B$66,2,0),0)</f>
        <v>0</v>
      </c>
      <c r="J167" s="42">
        <f t="shared" si="32"/>
        <v>0</v>
      </c>
    </row>
    <row r="168" spans="1:10" ht="24.95" customHeight="1" x14ac:dyDescent="0.4">
      <c r="A168" s="158"/>
      <c r="B168" s="49"/>
      <c r="C168" s="59"/>
      <c r="D168" s="49"/>
      <c r="E168" s="49"/>
      <c r="F168" s="49"/>
      <c r="G168" s="49"/>
      <c r="H168" s="50"/>
      <c r="I168" s="42">
        <f>IF(AND(B168&lt;&gt;"",C168&lt;&gt;"",D168&lt;&gt;"",E168&lt;&gt;"",F168&lt;&gt;"",G168&lt;&gt;"",H168&lt;&gt;""),VLOOKUP(G168,通所リハビリテーション費!$A$62:$B$66,2,0),0)</f>
        <v>0</v>
      </c>
      <c r="J168" s="42">
        <f t="shared" si="32"/>
        <v>0</v>
      </c>
    </row>
    <row r="169" spans="1:10" ht="24.95" customHeight="1" x14ac:dyDescent="0.4">
      <c r="A169" s="158"/>
      <c r="B169" s="49"/>
      <c r="C169" s="59"/>
      <c r="D169" s="49"/>
      <c r="E169" s="49"/>
      <c r="F169" s="49"/>
      <c r="G169" s="49"/>
      <c r="H169" s="50"/>
      <c r="I169" s="42">
        <f>IF(AND(B169&lt;&gt;"",C169&lt;&gt;"",D169&lt;&gt;"",E169&lt;&gt;"",F169&lt;&gt;"",G169&lt;&gt;"",H169&lt;&gt;""),VLOOKUP(G169,通所リハビリテーション費!$A$62:$B$66,2,0),0)</f>
        <v>0</v>
      </c>
      <c r="J169" s="42">
        <f t="shared" si="32"/>
        <v>0</v>
      </c>
    </row>
    <row r="170" spans="1:10" ht="24.95" customHeight="1" x14ac:dyDescent="0.4">
      <c r="A170" s="158"/>
      <c r="B170" s="49"/>
      <c r="C170" s="49"/>
      <c r="D170" s="49"/>
      <c r="E170" s="49"/>
      <c r="F170" s="49"/>
      <c r="G170" s="49"/>
      <c r="H170" s="50"/>
      <c r="I170" s="42">
        <f>IF(AND(B170&lt;&gt;"",C170&lt;&gt;"",D170&lt;&gt;"",E170&lt;&gt;"",F170&lt;&gt;"",G170&lt;&gt;"",H170&lt;&gt;""),VLOOKUP(G170,通所リハビリテーション費!$A$62:$B$66,2,0),0)</f>
        <v>0</v>
      </c>
      <c r="J170" s="42">
        <f>(I170*H170)*0.1*10</f>
        <v>0</v>
      </c>
    </row>
    <row r="171" spans="1:10" ht="24.95" customHeight="1" x14ac:dyDescent="0.4">
      <c r="A171" s="158"/>
      <c r="B171" s="49"/>
      <c r="C171" s="49"/>
      <c r="D171" s="49"/>
      <c r="E171" s="49"/>
      <c r="F171" s="49"/>
      <c r="G171" s="49"/>
      <c r="H171" s="50"/>
      <c r="I171" s="42">
        <f>IF(AND(B171&lt;&gt;"",C171&lt;&gt;"",D171&lt;&gt;"",E171&lt;&gt;"",F171&lt;&gt;"",G171&lt;&gt;"",H171&lt;&gt;""),VLOOKUP(G171,通所リハビリテーション費!$A$62:$B$66,2,0),0)</f>
        <v>0</v>
      </c>
      <c r="J171" s="42">
        <f t="shared" ref="J171:J174" si="33">(I171*H171)*0.1*10</f>
        <v>0</v>
      </c>
    </row>
    <row r="172" spans="1:10" ht="24.95" customHeight="1" x14ac:dyDescent="0.4">
      <c r="A172" s="158"/>
      <c r="B172" s="49"/>
      <c r="C172" s="49"/>
      <c r="D172" s="49"/>
      <c r="E172" s="49"/>
      <c r="F172" s="49"/>
      <c r="G172" s="49"/>
      <c r="H172" s="50"/>
      <c r="I172" s="42">
        <f>IF(AND(B172&lt;&gt;"",C172&lt;&gt;"",D172&lt;&gt;"",E172&lt;&gt;"",F172&lt;&gt;"",G172&lt;&gt;"",H172&lt;&gt;""),VLOOKUP(G172,通所リハビリテーション費!$A$62:$B$66,2,0),0)</f>
        <v>0</v>
      </c>
      <c r="J172" s="42">
        <f t="shared" si="33"/>
        <v>0</v>
      </c>
    </row>
    <row r="173" spans="1:10" ht="24.95" customHeight="1" x14ac:dyDescent="0.4">
      <c r="A173" s="158"/>
      <c r="B173" s="49"/>
      <c r="C173" s="49"/>
      <c r="D173" s="49"/>
      <c r="E173" s="49"/>
      <c r="F173" s="49"/>
      <c r="G173" s="49"/>
      <c r="H173" s="50"/>
      <c r="I173" s="42">
        <f>IF(AND(B173&lt;&gt;"",C173&lt;&gt;"",D173&lt;&gt;"",E173&lt;&gt;"",F173&lt;&gt;"",G173&lt;&gt;"",H173&lt;&gt;""),VLOOKUP(G173,通所リハビリテーション費!$A$62:$B$66,2,0),0)</f>
        <v>0</v>
      </c>
      <c r="J173" s="42">
        <f t="shared" si="33"/>
        <v>0</v>
      </c>
    </row>
    <row r="174" spans="1:10" ht="24.95" customHeight="1" x14ac:dyDescent="0.4">
      <c r="A174" s="159"/>
      <c r="B174" s="49"/>
      <c r="C174" s="49"/>
      <c r="D174" s="49"/>
      <c r="E174" s="49"/>
      <c r="F174" s="49"/>
      <c r="G174" s="49"/>
      <c r="H174" s="50"/>
      <c r="I174" s="42">
        <f>IF(AND(B174&lt;&gt;"",C174&lt;&gt;"",D174&lt;&gt;"",E174&lt;&gt;"",F174&lt;&gt;"",G174&lt;&gt;"",H174&lt;&gt;""),VLOOKUP(G174,通所リハビリテーション費!$A$62:$B$66,2,0),0)</f>
        <v>0</v>
      </c>
      <c r="J174" s="42">
        <f t="shared" si="33"/>
        <v>0</v>
      </c>
    </row>
    <row r="175" spans="1:10" ht="24.95" customHeight="1" x14ac:dyDescent="0.4">
      <c r="A175" s="110" t="s">
        <v>38</v>
      </c>
      <c r="B175" s="111"/>
      <c r="C175" s="111"/>
      <c r="D175" s="111"/>
      <c r="E175" s="111"/>
      <c r="F175" s="111"/>
      <c r="G175" s="112"/>
      <c r="H175" s="43">
        <f>SUMIF(H165:H174,"&lt;&gt;#N/A")</f>
        <v>0</v>
      </c>
      <c r="I175" s="43">
        <f t="shared" ref="I175:J175" si="34">SUMIF(I165:I174,"&lt;&gt;#N/A")</f>
        <v>0</v>
      </c>
      <c r="J175" s="43">
        <f t="shared" si="34"/>
        <v>0</v>
      </c>
    </row>
    <row r="176" spans="1:10" ht="24.95" customHeight="1" x14ac:dyDescent="0.4">
      <c r="A176" s="54"/>
      <c r="B176" s="54"/>
      <c r="C176" s="54"/>
      <c r="D176" s="54"/>
      <c r="E176" s="54"/>
      <c r="F176" s="54"/>
      <c r="G176" s="55"/>
      <c r="H176" s="55"/>
      <c r="I176" s="55"/>
    </row>
    <row r="177" spans="1:10" ht="24.95" customHeight="1" x14ac:dyDescent="0.4">
      <c r="A177" s="56" t="s">
        <v>91</v>
      </c>
      <c r="B177" s="54"/>
      <c r="C177" s="54"/>
      <c r="D177" s="54"/>
      <c r="E177" s="54"/>
      <c r="F177" s="54"/>
      <c r="G177" s="55"/>
      <c r="H177" s="55"/>
      <c r="I177" s="55"/>
    </row>
    <row r="178" spans="1:10" ht="42.95" customHeight="1" x14ac:dyDescent="0.4">
      <c r="A178" s="160" t="s">
        <v>132</v>
      </c>
      <c r="B178" s="28" t="s">
        <v>49</v>
      </c>
      <c r="C178" s="28" t="s">
        <v>51</v>
      </c>
      <c r="D178" s="28" t="s">
        <v>32</v>
      </c>
      <c r="E178" s="41" t="s">
        <v>162</v>
      </c>
      <c r="F178" s="41" t="s">
        <v>163</v>
      </c>
      <c r="G178" s="28" t="s">
        <v>33</v>
      </c>
      <c r="H178" s="41" t="s">
        <v>133</v>
      </c>
      <c r="I178" s="41" t="s">
        <v>35</v>
      </c>
      <c r="J178" s="41" t="s">
        <v>113</v>
      </c>
    </row>
    <row r="179" spans="1:10" ht="24.95" customHeight="1" x14ac:dyDescent="0.4">
      <c r="A179" s="160"/>
      <c r="B179" s="49"/>
      <c r="C179" s="59"/>
      <c r="D179" s="49"/>
      <c r="E179" s="49"/>
      <c r="F179" s="49"/>
      <c r="G179" s="49"/>
      <c r="H179" s="50"/>
      <c r="I179" s="42">
        <f>IF(AND(B179&lt;&gt;"",C179&lt;&gt;"",D179&lt;&gt;"",E179&lt;&gt;"",F179&lt;&gt;"",G179&lt;&gt;"",H179&lt;&gt;""),VLOOKUP(G179,通所リハビリテーション費!$A$62:$B$66,2,0),0)</f>
        <v>0</v>
      </c>
      <c r="J179" s="42">
        <f>((I179*H179)*0.1*10)/2</f>
        <v>0</v>
      </c>
    </row>
    <row r="180" spans="1:10" ht="24.95" customHeight="1" x14ac:dyDescent="0.4">
      <c r="A180" s="160"/>
      <c r="B180" s="49"/>
      <c r="C180" s="59"/>
      <c r="D180" s="49"/>
      <c r="E180" s="49"/>
      <c r="F180" s="49"/>
      <c r="G180" s="49"/>
      <c r="H180" s="50"/>
      <c r="I180" s="42">
        <f>IF(AND(B180&lt;&gt;"",C180&lt;&gt;"",D180&lt;&gt;"",E180&lt;&gt;"",F180&lt;&gt;"",G180&lt;&gt;"",H180&lt;&gt;""),VLOOKUP(G180,通所リハビリテーション費!$A$62:$B$66,2,0),0)</f>
        <v>0</v>
      </c>
      <c r="J180" s="42">
        <f t="shared" ref="J180:J183" si="35">((I180*H180)*0.1*10)/2</f>
        <v>0</v>
      </c>
    </row>
    <row r="181" spans="1:10" ht="24.95" customHeight="1" x14ac:dyDescent="0.4">
      <c r="A181" s="160"/>
      <c r="B181" s="49"/>
      <c r="C181" s="59"/>
      <c r="D181" s="49"/>
      <c r="E181" s="49"/>
      <c r="F181" s="49"/>
      <c r="G181" s="49"/>
      <c r="H181" s="50"/>
      <c r="I181" s="42">
        <f>IF(AND(B181&lt;&gt;"",C181&lt;&gt;"",D181&lt;&gt;"",E181&lt;&gt;"",F181&lt;&gt;"",G181&lt;&gt;"",H181&lt;&gt;""),VLOOKUP(G181,通所リハビリテーション費!$A$62:$B$66,2,0),0)</f>
        <v>0</v>
      </c>
      <c r="J181" s="42">
        <f t="shared" si="35"/>
        <v>0</v>
      </c>
    </row>
    <row r="182" spans="1:10" ht="24.95" customHeight="1" x14ac:dyDescent="0.4">
      <c r="A182" s="160"/>
      <c r="B182" s="49"/>
      <c r="C182" s="59"/>
      <c r="D182" s="49"/>
      <c r="E182" s="49"/>
      <c r="F182" s="49"/>
      <c r="G182" s="49"/>
      <c r="H182" s="50"/>
      <c r="I182" s="42">
        <f>IF(AND(B182&lt;&gt;"",C182&lt;&gt;"",D182&lt;&gt;"",E182&lt;&gt;"",F182&lt;&gt;"",G182&lt;&gt;"",H182&lt;&gt;""),VLOOKUP(G182,通所リハビリテーション費!$A$62:$B$66,2,0),0)</f>
        <v>0</v>
      </c>
      <c r="J182" s="42">
        <f t="shared" si="35"/>
        <v>0</v>
      </c>
    </row>
    <row r="183" spans="1:10" ht="24.95" customHeight="1" x14ac:dyDescent="0.4">
      <c r="A183" s="160"/>
      <c r="B183" s="49"/>
      <c r="C183" s="59"/>
      <c r="D183" s="49"/>
      <c r="E183" s="49"/>
      <c r="F183" s="49"/>
      <c r="G183" s="49"/>
      <c r="H183" s="50"/>
      <c r="I183" s="42">
        <f>IF(AND(B183&lt;&gt;"",C183&lt;&gt;"",D183&lt;&gt;"",E183&lt;&gt;"",F183&lt;&gt;"",G183&lt;&gt;"",H183&lt;&gt;""),VLOOKUP(G183,通所リハビリテーション費!$A$62:$B$66,2,0),0)</f>
        <v>0</v>
      </c>
      <c r="J183" s="42">
        <f t="shared" si="35"/>
        <v>0</v>
      </c>
    </row>
    <row r="184" spans="1:10" ht="24.95" customHeight="1" x14ac:dyDescent="0.4">
      <c r="A184" s="110" t="s">
        <v>38</v>
      </c>
      <c r="B184" s="111"/>
      <c r="C184" s="111"/>
      <c r="D184" s="111"/>
      <c r="E184" s="111"/>
      <c r="F184" s="111"/>
      <c r="G184" s="112"/>
      <c r="H184" s="43">
        <f>SUMIF(H179:H183,"&lt;&gt;#N/A")</f>
        <v>0</v>
      </c>
      <c r="I184" s="43">
        <f t="shared" ref="I184:J184" si="36">SUMIF(I179:I183,"&lt;&gt;#N/A")</f>
        <v>0</v>
      </c>
      <c r="J184" s="43">
        <f t="shared" si="36"/>
        <v>0</v>
      </c>
    </row>
    <row r="186" spans="1:10" ht="24.95" customHeight="1" x14ac:dyDescent="0.4">
      <c r="A186" s="40" t="s">
        <v>45</v>
      </c>
    </row>
    <row r="187" spans="1:10" ht="28.5" x14ac:dyDescent="0.4">
      <c r="A187" s="153" t="s">
        <v>46</v>
      </c>
      <c r="B187" s="153"/>
      <c r="C187" s="46" t="s">
        <v>47</v>
      </c>
      <c r="D187" s="46" t="s">
        <v>50</v>
      </c>
      <c r="E187" s="46" t="s">
        <v>113</v>
      </c>
    </row>
    <row r="188" spans="1:10" ht="24.95" customHeight="1" x14ac:dyDescent="0.4">
      <c r="A188" s="152">
        <f>COUNTA(D21:D30,D35:D39,D45:D54,D59:D63,D69:D78,D83:D87,D93:D102,D107:D111,D117:D126,D131:D135,D141:D150,D155:D159,D165:D174,D179:D183)</f>
        <v>0</v>
      </c>
      <c r="B188" s="152"/>
      <c r="C188" s="47">
        <f>COUNTA(C21:C30,C35:C39,C45:C54,C59:C63,C69:C78,C83:C87,C93:C102,C107:C111,C117:C126,C131:C135,C141:C150,C155:C159,C165:C174,C179:C183)</f>
        <v>0</v>
      </c>
      <c r="D188" s="48">
        <f>SUM(H31,H40,H55,H64,H79,H88,H103,H112,H127,H136,H151,H160,H175,H184)</f>
        <v>0</v>
      </c>
      <c r="E188" s="48">
        <f>SUM(J31,J40,J55,J64,J79,J88,J103,J112,J127,J136,J151,J160,J175,J184)</f>
        <v>0</v>
      </c>
    </row>
    <row r="192" spans="1:10" ht="18" customHeight="1" x14ac:dyDescent="0.4">
      <c r="H192" s="58"/>
      <c r="I192" s="58"/>
      <c r="J192" s="58"/>
    </row>
    <row r="194" ht="42.95" customHeight="1" x14ac:dyDescent="0.4"/>
    <row r="201" ht="18" customHeight="1" x14ac:dyDescent="0.4"/>
    <row r="203" ht="42.95" customHeight="1" x14ac:dyDescent="0.4"/>
    <row r="212" ht="42.95" customHeight="1" x14ac:dyDescent="0.4"/>
    <row r="224" ht="18" customHeight="1" x14ac:dyDescent="0.4"/>
    <row r="226" ht="42.95" customHeight="1" x14ac:dyDescent="0.4"/>
    <row r="233" ht="18" customHeight="1" x14ac:dyDescent="0.4"/>
    <row r="235" ht="42.95" customHeight="1" x14ac:dyDescent="0.4"/>
    <row r="242" ht="18" customHeight="1" x14ac:dyDescent="0.4"/>
    <row r="244" ht="36" customHeight="1" x14ac:dyDescent="0.4"/>
  </sheetData>
  <sheetProtection sheet="1" objects="1" scenarios="1"/>
  <mergeCells count="50">
    <mergeCell ref="H1:J1"/>
    <mergeCell ref="A9:B9"/>
    <mergeCell ref="C9:I9"/>
    <mergeCell ref="A10:B10"/>
    <mergeCell ref="C10:I10"/>
    <mergeCell ref="A4:J4"/>
    <mergeCell ref="A7:B7"/>
    <mergeCell ref="C7:I7"/>
    <mergeCell ref="A8:B8"/>
    <mergeCell ref="C8:I8"/>
    <mergeCell ref="A11:B11"/>
    <mergeCell ref="C11:I11"/>
    <mergeCell ref="A40:G40"/>
    <mergeCell ref="A12:B12"/>
    <mergeCell ref="C12:I12"/>
    <mergeCell ref="A13:B13"/>
    <mergeCell ref="C13:I13"/>
    <mergeCell ref="A14:B14"/>
    <mergeCell ref="C14:I14"/>
    <mergeCell ref="A15:B15"/>
    <mergeCell ref="C15:I15"/>
    <mergeCell ref="A20:A30"/>
    <mergeCell ref="A31:G31"/>
    <mergeCell ref="A34:A39"/>
    <mergeCell ref="A106:A111"/>
    <mergeCell ref="A112:G112"/>
    <mergeCell ref="A140:A150"/>
    <mergeCell ref="A136:G136"/>
    <mergeCell ref="A116:A126"/>
    <mergeCell ref="A127:G127"/>
    <mergeCell ref="A130:A135"/>
    <mergeCell ref="A79:G79"/>
    <mergeCell ref="A82:A87"/>
    <mergeCell ref="A88:G88"/>
    <mergeCell ref="A92:A102"/>
    <mergeCell ref="A103:G103"/>
    <mergeCell ref="A44:A54"/>
    <mergeCell ref="A55:G55"/>
    <mergeCell ref="A58:A63"/>
    <mergeCell ref="A64:G64"/>
    <mergeCell ref="A68:A78"/>
    <mergeCell ref="A178:A183"/>
    <mergeCell ref="A184:G184"/>
    <mergeCell ref="A187:B187"/>
    <mergeCell ref="A188:B188"/>
    <mergeCell ref="A151:G151"/>
    <mergeCell ref="A154:A159"/>
    <mergeCell ref="A160:G160"/>
    <mergeCell ref="A164:A174"/>
    <mergeCell ref="A175:G175"/>
  </mergeCells>
  <phoneticPr fontId="3"/>
  <printOptions horizontalCentered="1"/>
  <pageMargins left="0.70866141732283472" right="0.70866141732283472" top="0.74803149606299213" bottom="0.74803149606299213" header="0.31496062992125984" footer="0.31496062992125984"/>
  <pageSetup paperSize="9" scale="60" orientation="portrait" r:id="rId1"/>
  <rowBreaks count="9" manualBreakCount="9">
    <brk id="40" max="9" man="1"/>
    <brk id="64" max="9" man="1"/>
    <brk id="88" max="9" man="1"/>
    <brk id="112" max="9" man="1"/>
    <brk id="136" max="9" man="1"/>
    <brk id="160" max="9" man="1"/>
    <brk id="184" max="9" man="1"/>
    <brk id="209" max="9" man="1"/>
    <brk id="241"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BD56137-C543-48C7-923D-69567B0D9AAF}">
          <x14:formula1>
            <xm:f>通所リハビリテーション費!$C$2:$C$7</xm:f>
          </x14:formula1>
          <xm:sqref>G165:G174 G21:G30 G45:G54 G69:G78 G93:G102 G117:G126 G141:G150 G59:G63 G83:G87 G107:G111 G131:G135 G155:G159 G179:G183 G35:G39</xm:sqref>
        </x14:dataValidation>
        <x14:dataValidation type="list" allowBlank="1" showInputMessage="1" showErrorMessage="1" xr:uid="{163D1BA9-127F-4724-8262-24BF7C0811F7}">
          <x14:formula1>
            <xm:f>対象地域一覧!$A$2:$A$24</xm:f>
          </x14:formula1>
          <xm:sqref>D165:D174 D35:D39 D179:D183 D155:D159 D131:D135 D107:D111 D83:D87 D59:D63 D141:D150 D117:D126 D93:D102 D69:D78 D45:D54 D21:D30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FA9E9-3822-4AF9-9A9F-FE8D6F399B10}">
  <sheetPr>
    <tabColor theme="7" tint="0.59999389629810485"/>
  </sheetPr>
  <dimension ref="A1:U244"/>
  <sheetViews>
    <sheetView view="pageBreakPreview" topLeftCell="A10" zoomScale="85" zoomScaleNormal="100" zoomScaleSheetLayoutView="85" workbookViewId="0">
      <selection activeCell="B21" sqref="B21:H21"/>
    </sheetView>
  </sheetViews>
  <sheetFormatPr defaultColWidth="8.75" defaultRowHeight="24.95" customHeight="1" x14ac:dyDescent="0.4"/>
  <cols>
    <col min="1" max="1" width="6.75" style="32" customWidth="1"/>
    <col min="2" max="2" width="14.625" style="32" bestFit="1" customWidth="1"/>
    <col min="3" max="3" width="14.25" style="32" bestFit="1" customWidth="1"/>
    <col min="4" max="4" width="9.875" style="32" bestFit="1" customWidth="1"/>
    <col min="5" max="6" width="16.375" style="32" bestFit="1" customWidth="1"/>
    <col min="7" max="7" width="11.125" style="32" bestFit="1" customWidth="1"/>
    <col min="8" max="9" width="12.125" style="32" bestFit="1" customWidth="1"/>
    <col min="10" max="10" width="12" style="32" bestFit="1" customWidth="1"/>
    <col min="11" max="16" width="8.75" style="32"/>
    <col min="17" max="18" width="8.75" style="33"/>
    <col min="19" max="19" width="9" style="33" bestFit="1" customWidth="1"/>
    <col min="20" max="16384" width="8.75" style="32"/>
  </cols>
  <sheetData>
    <row r="1" spans="1:19" ht="24.95" customHeight="1" x14ac:dyDescent="0.4">
      <c r="A1" s="32" t="s">
        <v>125</v>
      </c>
      <c r="H1" s="109" t="s">
        <v>25</v>
      </c>
      <c r="I1" s="109"/>
      <c r="J1" s="109"/>
    </row>
    <row r="2" spans="1:19" ht="24.95" customHeight="1" x14ac:dyDescent="0.4">
      <c r="A2" s="34" t="s">
        <v>222</v>
      </c>
      <c r="Q2" s="35"/>
      <c r="R2" s="36" t="s">
        <v>79</v>
      </c>
      <c r="S2" s="36" t="s">
        <v>80</v>
      </c>
    </row>
    <row r="3" spans="1:19" ht="24.95" customHeight="1" x14ac:dyDescent="0.4">
      <c r="Q3" s="35" t="str">
        <f>'(附表2)実施状況報告（５月）'!Q3</f>
        <v>広面</v>
      </c>
      <c r="R3" s="35">
        <f t="shared" ref="R3:R45" si="0">COUNTIF($D$21:$D$30,Q3)+COUNTIF($D$35:$D$39,Q3)+COUNTIF($D$45:$D$54,Q3)+COUNTIF($D$59:$D$63,Q3)+COUNTIF($D$69:$D$78,Q3)+COUNTIF($D$83:$D$87,Q3)+COUNTIF($D$93:$D$102,Q3)+COUNTIF($D$107:$D$111,Q3)+COUNTIF($D$117:$D$126,Q3)+COUNTIF($D$131:$D$135,Q3)+COUNTIF($D$141:$D$150,Q3)+COUNTIF($D$155:$D$159,Q3)+COUNTIF($D$165:$D$174,Q3)+COUNTIF($D$179:$D$183,Q3)</f>
        <v>0</v>
      </c>
      <c r="S3" s="35">
        <f t="shared" ref="S3:S45" si="1">SUMIF($D$21:$D$30,Q3,$H$21:$H$30)+SUMIF($D$35:$D$39,Q3,$H$35:$H$39)+SUMIF($D$45:$D$54,Q3,$H$45:$H$54)+SUMIF($D$59:$D$63,Q3,$H$59:$H$63)+SUMIF($D$69:$D$78,Q3,$H$69:$H$78)+SUMIF($D$83:$D$87,Q3,$H$83:$H$87)+SUMIF($D$93:$D$102,Q3,$H$93:$H$102)+SUMIF($D$107:$D$111,Q3,$H$107:$H$111)+SUMIF($D$117:$D$126,Q3,$H$117:$H$126)+SUMIF($D$131:$D$135,Q3,$H$131:$H$135)+SUMIF($D$141:$D$150,Q3,$H$141:$H$150)+SUMIF($D$155:$D$159,Q3,$H$155:$H$159)+SUMIF($D$165:$D$174,Q3,$H$165:$H$174)+SUMIF($D$179:$D$183,Q3,$H$179:$H$183)</f>
        <v>0</v>
      </c>
    </row>
    <row r="4" spans="1:19" ht="24.95" customHeight="1" x14ac:dyDescent="0.4">
      <c r="A4" s="168" t="s">
        <v>158</v>
      </c>
      <c r="B4" s="168"/>
      <c r="C4" s="168"/>
      <c r="D4" s="168"/>
      <c r="E4" s="168"/>
      <c r="F4" s="168"/>
      <c r="G4" s="168"/>
      <c r="H4" s="168"/>
      <c r="I4" s="168"/>
      <c r="J4" s="168"/>
      <c r="Q4" s="35" t="str">
        <f>'(附表2)実施状況報告（５月）'!Q4</f>
        <v>上加茂</v>
      </c>
      <c r="R4" s="35">
        <f t="shared" si="0"/>
        <v>0</v>
      </c>
      <c r="S4" s="35">
        <f t="shared" si="1"/>
        <v>0</v>
      </c>
    </row>
    <row r="5" spans="1:19" ht="24.95" customHeight="1" x14ac:dyDescent="0.4">
      <c r="Q5" s="35" t="str">
        <f>'(附表2)実施状況報告（５月）'!Q5</f>
        <v>下加茂</v>
      </c>
      <c r="R5" s="35">
        <f t="shared" si="0"/>
        <v>0</v>
      </c>
      <c r="S5" s="35">
        <f t="shared" si="1"/>
        <v>0</v>
      </c>
    </row>
    <row r="6" spans="1:19" ht="24.95" customHeight="1" x14ac:dyDescent="0.4">
      <c r="A6" s="52" t="s">
        <v>26</v>
      </c>
      <c r="Q6" s="35" t="str">
        <f>'(附表2)実施状況報告（５月）'!Q6</f>
        <v>美原</v>
      </c>
      <c r="R6" s="35">
        <f t="shared" si="0"/>
        <v>0</v>
      </c>
      <c r="S6" s="35">
        <f t="shared" si="1"/>
        <v>0</v>
      </c>
    </row>
    <row r="7" spans="1:19" ht="24.95" customHeight="1" x14ac:dyDescent="0.4">
      <c r="A7" s="64" t="s">
        <v>81</v>
      </c>
      <c r="B7" s="64"/>
      <c r="C7" s="77" t="str">
        <f>IF(基本情報入力シート!V8="","",基本情報入力シート!V8)</f>
        <v/>
      </c>
      <c r="D7" s="78"/>
      <c r="E7" s="78"/>
      <c r="F7" s="78"/>
      <c r="G7" s="78"/>
      <c r="H7" s="78"/>
      <c r="I7" s="79"/>
      <c r="Q7" s="35" t="str">
        <f>'(附表2)実施状況報告（５月）'!Q7</f>
        <v>加茂市場</v>
      </c>
      <c r="R7" s="35">
        <f t="shared" si="0"/>
        <v>0</v>
      </c>
      <c r="S7" s="35">
        <f t="shared" si="1"/>
        <v>0</v>
      </c>
    </row>
    <row r="8" spans="1:19" ht="24.95" customHeight="1" x14ac:dyDescent="0.4">
      <c r="A8" s="64" t="s">
        <v>19</v>
      </c>
      <c r="B8" s="64"/>
      <c r="C8" s="77" t="str">
        <f>IF(基本情報入力シート!V19="","",基本情報入力シート!V19)</f>
        <v/>
      </c>
      <c r="D8" s="78"/>
      <c r="E8" s="78"/>
      <c r="F8" s="78"/>
      <c r="G8" s="78"/>
      <c r="H8" s="78"/>
      <c r="I8" s="79"/>
      <c r="Q8" s="35" t="str">
        <f>'(附表2)実施状況報告（５月）'!Q8</f>
        <v>高谷</v>
      </c>
      <c r="R8" s="35">
        <f t="shared" si="0"/>
        <v>0</v>
      </c>
      <c r="S8" s="35">
        <f t="shared" si="1"/>
        <v>0</v>
      </c>
    </row>
    <row r="9" spans="1:19" ht="24.95" customHeight="1" x14ac:dyDescent="0.4">
      <c r="A9" s="64" t="s">
        <v>20</v>
      </c>
      <c r="B9" s="64"/>
      <c r="C9" s="77" t="str">
        <f>IF(基本情報入力シート!V20="","",基本情報入力シート!V20)</f>
        <v/>
      </c>
      <c r="D9" s="78"/>
      <c r="E9" s="78"/>
      <c r="F9" s="78"/>
      <c r="G9" s="78"/>
      <c r="H9" s="78"/>
      <c r="I9" s="79"/>
      <c r="Q9" s="35" t="str">
        <f>'(附表2)実施状況報告（５月）'!Q9</f>
        <v>平岡</v>
      </c>
      <c r="R9" s="35">
        <f t="shared" si="0"/>
        <v>0</v>
      </c>
      <c r="S9" s="35">
        <f t="shared" si="1"/>
        <v>0</v>
      </c>
    </row>
    <row r="10" spans="1:19" ht="24.95" customHeight="1" x14ac:dyDescent="0.4">
      <c r="A10" s="64" t="s">
        <v>21</v>
      </c>
      <c r="B10" s="64"/>
      <c r="C10" s="77" t="str">
        <f>IF(基本情報入力シート!V21="","",基本情報入力シート!V21)</f>
        <v>通所リハビリテーション</v>
      </c>
      <c r="D10" s="78"/>
      <c r="E10" s="78"/>
      <c r="F10" s="78"/>
      <c r="G10" s="78"/>
      <c r="H10" s="78"/>
      <c r="I10" s="79"/>
      <c r="Q10" s="35" t="str">
        <f>'(附表2)実施状況報告（５月）'!Q10</f>
        <v>上野</v>
      </c>
      <c r="R10" s="35">
        <f t="shared" si="0"/>
        <v>0</v>
      </c>
      <c r="S10" s="35">
        <f t="shared" si="1"/>
        <v>0</v>
      </c>
    </row>
    <row r="11" spans="1:19" ht="24.95" customHeight="1" x14ac:dyDescent="0.4">
      <c r="A11" s="64" t="s">
        <v>108</v>
      </c>
      <c r="B11" s="64"/>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Q11" s="35" t="str">
        <f>'(附表2)実施状況報告（５月）'!Q11</f>
        <v>竹部</v>
      </c>
      <c r="R11" s="35">
        <f t="shared" si="0"/>
        <v>0</v>
      </c>
      <c r="S11" s="35">
        <f t="shared" si="1"/>
        <v>0</v>
      </c>
    </row>
    <row r="12" spans="1:19" ht="24.75" customHeight="1" x14ac:dyDescent="0.4">
      <c r="A12" s="64" t="s">
        <v>27</v>
      </c>
      <c r="B12" s="64"/>
      <c r="C12" s="77" t="s">
        <v>28</v>
      </c>
      <c r="D12" s="78"/>
      <c r="E12" s="78"/>
      <c r="F12" s="78"/>
      <c r="G12" s="78"/>
      <c r="H12" s="78"/>
      <c r="I12" s="79"/>
      <c r="Q12" s="35" t="str">
        <f>'(附表2)実施状況報告（５月）'!Q12</f>
        <v>上田東</v>
      </c>
      <c r="R12" s="35">
        <f t="shared" si="0"/>
        <v>0</v>
      </c>
      <c r="S12" s="35">
        <f t="shared" si="1"/>
        <v>0</v>
      </c>
    </row>
    <row r="13" spans="1:19" ht="36" customHeight="1" x14ac:dyDescent="0.4">
      <c r="A13" s="114"/>
      <c r="B13" s="114"/>
      <c r="C13" s="114"/>
      <c r="D13" s="114"/>
      <c r="E13" s="114"/>
      <c r="F13" s="114"/>
      <c r="G13" s="114"/>
      <c r="H13" s="114"/>
      <c r="I13" s="114"/>
      <c r="J13" s="63"/>
      <c r="Q13" s="35" t="str">
        <f>'(附表2)実施状況報告（５月）'!Q13</f>
        <v>細田</v>
      </c>
      <c r="R13" s="35">
        <f t="shared" si="0"/>
        <v>0</v>
      </c>
      <c r="S13" s="35">
        <f t="shared" si="1"/>
        <v>0</v>
      </c>
    </row>
    <row r="14" spans="1:19" ht="36" customHeight="1" x14ac:dyDescent="0.4">
      <c r="A14" s="164"/>
      <c r="B14" s="164"/>
      <c r="C14" s="115"/>
      <c r="D14" s="115"/>
      <c r="E14" s="115"/>
      <c r="F14" s="115"/>
      <c r="G14" s="115"/>
      <c r="H14" s="115"/>
      <c r="I14" s="115"/>
      <c r="J14" s="63"/>
      <c r="Q14" s="35" t="str">
        <f>'(附表2)実施状況報告（５月）'!Q14</f>
        <v>三納谷</v>
      </c>
      <c r="R14" s="35">
        <f t="shared" si="0"/>
        <v>0</v>
      </c>
      <c r="S14" s="35">
        <f t="shared" si="1"/>
        <v>0</v>
      </c>
    </row>
    <row r="15" spans="1:19" ht="36" customHeight="1" x14ac:dyDescent="0.4">
      <c r="A15" s="164"/>
      <c r="B15" s="164"/>
      <c r="C15" s="115"/>
      <c r="D15" s="115"/>
      <c r="E15" s="115"/>
      <c r="F15" s="115"/>
      <c r="G15" s="115"/>
      <c r="H15" s="115"/>
      <c r="I15" s="115"/>
      <c r="J15" s="63"/>
      <c r="Q15" s="35" t="str">
        <f>'(附表2)実施状況報告（５月）'!Q15</f>
        <v>上田西</v>
      </c>
      <c r="R15" s="35">
        <f t="shared" si="0"/>
        <v>0</v>
      </c>
      <c r="S15" s="35">
        <f t="shared" si="1"/>
        <v>0</v>
      </c>
    </row>
    <row r="16" spans="1:19" ht="18" customHeight="1" x14ac:dyDescent="0.4">
      <c r="Q16" s="35" t="str">
        <f>'(附表2)実施状況報告（５月）'!Q16</f>
        <v>円城</v>
      </c>
      <c r="R16" s="35">
        <f t="shared" si="0"/>
        <v>0</v>
      </c>
      <c r="S16" s="35">
        <f t="shared" si="1"/>
        <v>0</v>
      </c>
    </row>
    <row r="17" spans="1:19" ht="24.95" customHeight="1" x14ac:dyDescent="0.4">
      <c r="A17" s="40" t="s">
        <v>89</v>
      </c>
      <c r="Q17" s="35" t="str">
        <f>'(附表2)実施状況報告（５月）'!Q17</f>
        <v>案田</v>
      </c>
      <c r="R17" s="35">
        <f t="shared" si="0"/>
        <v>0</v>
      </c>
      <c r="S17" s="35">
        <f t="shared" si="1"/>
        <v>0</v>
      </c>
    </row>
    <row r="18" spans="1:19" ht="24.95" customHeight="1" x14ac:dyDescent="0.4">
      <c r="A18" s="40" t="s">
        <v>60</v>
      </c>
      <c r="Q18" s="35" t="str">
        <f>'(附表2)実施状況報告（５月）'!Q18</f>
        <v>高富</v>
      </c>
      <c r="R18" s="35">
        <f t="shared" si="0"/>
        <v>0</v>
      </c>
      <c r="S18" s="35">
        <f t="shared" si="1"/>
        <v>0</v>
      </c>
    </row>
    <row r="19" spans="1:19" ht="24.95" customHeight="1" x14ac:dyDescent="0.4">
      <c r="A19" s="53" t="s">
        <v>90</v>
      </c>
      <c r="Q19" s="35" t="str">
        <f>'(附表2)実施状況報告（５月）'!Q19</f>
        <v>神瀬</v>
      </c>
      <c r="R19" s="35">
        <f t="shared" si="0"/>
        <v>0</v>
      </c>
      <c r="S19" s="35">
        <f t="shared" si="1"/>
        <v>0</v>
      </c>
    </row>
    <row r="20" spans="1:19" ht="42.95" customHeight="1" x14ac:dyDescent="0.4">
      <c r="A20" s="165" t="s">
        <v>126</v>
      </c>
      <c r="B20" s="28" t="s">
        <v>49</v>
      </c>
      <c r="C20" s="28" t="s">
        <v>51</v>
      </c>
      <c r="D20" s="28" t="s">
        <v>32</v>
      </c>
      <c r="E20" s="41" t="s">
        <v>162</v>
      </c>
      <c r="F20" s="41" t="s">
        <v>163</v>
      </c>
      <c r="G20" s="28" t="s">
        <v>33</v>
      </c>
      <c r="H20" s="41" t="s">
        <v>50</v>
      </c>
      <c r="I20" s="41" t="s">
        <v>35</v>
      </c>
      <c r="J20" s="41" t="s">
        <v>113</v>
      </c>
      <c r="Q20" s="35" t="str">
        <f>'(附表2)実施状況報告（５月）'!Q20</f>
        <v>小森</v>
      </c>
      <c r="R20" s="35">
        <f t="shared" si="0"/>
        <v>0</v>
      </c>
      <c r="S20" s="35">
        <f t="shared" si="1"/>
        <v>0</v>
      </c>
    </row>
    <row r="21" spans="1:19" ht="24.95" customHeight="1" x14ac:dyDescent="0.4">
      <c r="A21" s="166"/>
      <c r="B21" s="49"/>
      <c r="C21" s="59"/>
      <c r="D21" s="49"/>
      <c r="E21" s="49"/>
      <c r="F21" s="49"/>
      <c r="G21" s="49"/>
      <c r="H21" s="50"/>
      <c r="I21" s="42">
        <f>IF(AND(B21&lt;&gt;"",C21&lt;&gt;"",D21&lt;&gt;"",E21&lt;&gt;"",F21&lt;&gt;"",G21&lt;&gt;"",H21&lt;&gt;""),VLOOKUP(G21,通所リハビリテーション費!$A$20:$B$24,2,0),0)</f>
        <v>0</v>
      </c>
      <c r="J21" s="42">
        <f>(I21*H21)*0.1*10</f>
        <v>0</v>
      </c>
      <c r="Q21" s="35" t="str">
        <f>'(附表2)実施状況報告（５月）'!Q21</f>
        <v>尾原</v>
      </c>
      <c r="R21" s="35">
        <f t="shared" si="0"/>
        <v>0</v>
      </c>
      <c r="S21" s="35">
        <f t="shared" si="1"/>
        <v>0</v>
      </c>
    </row>
    <row r="22" spans="1:19" ht="24.95" customHeight="1" x14ac:dyDescent="0.4">
      <c r="A22" s="166"/>
      <c r="B22" s="49"/>
      <c r="C22" s="59"/>
      <c r="D22" s="49"/>
      <c r="E22" s="49"/>
      <c r="F22" s="49"/>
      <c r="G22" s="49"/>
      <c r="H22" s="50"/>
      <c r="I22" s="42">
        <f>IF(AND(B22&lt;&gt;"",C22&lt;&gt;"",D22&lt;&gt;"",E22&lt;&gt;"",F22&lt;&gt;"",G22&lt;&gt;"",H22&lt;&gt;""),VLOOKUP(G22,通所リハビリテーション費!$A$20:$B$24,2,0),0)</f>
        <v>0</v>
      </c>
      <c r="J22" s="42">
        <f t="shared" ref="J22:J25" si="2">(I22*H22)*0.1*10</f>
        <v>0</v>
      </c>
      <c r="Q22" s="35" t="str">
        <f>'(附表2)実施状況報告（５月）'!Q22</f>
        <v>笹目</v>
      </c>
      <c r="R22" s="35">
        <f t="shared" si="0"/>
        <v>0</v>
      </c>
      <c r="S22" s="35">
        <f t="shared" si="1"/>
        <v>0</v>
      </c>
    </row>
    <row r="23" spans="1:19" ht="24.95" customHeight="1" x14ac:dyDescent="0.4">
      <c r="A23" s="166"/>
      <c r="B23" s="49"/>
      <c r="C23" s="59"/>
      <c r="D23" s="49"/>
      <c r="E23" s="49"/>
      <c r="F23" s="49"/>
      <c r="G23" s="49"/>
      <c r="H23" s="50"/>
      <c r="I23" s="42">
        <f>IF(AND(B23&lt;&gt;"",C23&lt;&gt;"",D23&lt;&gt;"",E23&lt;&gt;"",F23&lt;&gt;"",G23&lt;&gt;"",H23&lt;&gt;""),VLOOKUP(G23,通所リハビリテーション費!$A$20:$B$24,2,0),0)</f>
        <v>0</v>
      </c>
      <c r="J23" s="42">
        <f t="shared" si="2"/>
        <v>0</v>
      </c>
      <c r="Q23" s="35" t="str">
        <f>'(附表2)実施状況報告（５月）'!Q23</f>
        <v>福沢</v>
      </c>
      <c r="R23" s="35">
        <f t="shared" si="0"/>
        <v>0</v>
      </c>
      <c r="S23" s="35">
        <f t="shared" si="1"/>
        <v>0</v>
      </c>
    </row>
    <row r="24" spans="1:19" ht="24.95" customHeight="1" x14ac:dyDescent="0.4">
      <c r="A24" s="166"/>
      <c r="B24" s="49"/>
      <c r="C24" s="59"/>
      <c r="D24" s="49"/>
      <c r="E24" s="49"/>
      <c r="F24" s="49"/>
      <c r="G24" s="49"/>
      <c r="H24" s="50"/>
      <c r="I24" s="42">
        <f>IF(AND(B24&lt;&gt;"",C24&lt;&gt;"",D24&lt;&gt;"",E24&lt;&gt;"",F24&lt;&gt;"",G24&lt;&gt;"",H24&lt;&gt;""),VLOOKUP(G24,通所リハビリテーション費!$A$20:$B$24,2,0),0)</f>
        <v>0</v>
      </c>
      <c r="J24" s="42">
        <f t="shared" si="2"/>
        <v>0</v>
      </c>
      <c r="Q24" s="35" t="str">
        <f>'(附表2)実施状況報告（５月）'!Q24</f>
        <v>溝部</v>
      </c>
      <c r="R24" s="35">
        <f t="shared" si="0"/>
        <v>0</v>
      </c>
      <c r="S24" s="35">
        <f t="shared" si="1"/>
        <v>0</v>
      </c>
    </row>
    <row r="25" spans="1:19" ht="24.95" customHeight="1" x14ac:dyDescent="0.4">
      <c r="A25" s="166"/>
      <c r="B25" s="49"/>
      <c r="C25" s="59"/>
      <c r="D25" s="49"/>
      <c r="E25" s="49"/>
      <c r="F25" s="49"/>
      <c r="G25" s="49"/>
      <c r="H25" s="50"/>
      <c r="I25" s="42">
        <f>IF(AND(B25&lt;&gt;"",C25&lt;&gt;"",D25&lt;&gt;"",E25&lt;&gt;"",F25&lt;&gt;"",G25&lt;&gt;"",H25&lt;&gt;""),VLOOKUP(G25,通所リハビリテーション費!$A$20:$B$24,2,0),0)</f>
        <v>0</v>
      </c>
      <c r="J25" s="42">
        <f t="shared" si="2"/>
        <v>0</v>
      </c>
      <c r="Q25" s="35"/>
      <c r="R25" s="35">
        <f t="shared" si="0"/>
        <v>0</v>
      </c>
      <c r="S25" s="35">
        <f t="shared" si="1"/>
        <v>0</v>
      </c>
    </row>
    <row r="26" spans="1:19" ht="24.95" customHeight="1" x14ac:dyDescent="0.4">
      <c r="A26" s="166"/>
      <c r="B26" s="49"/>
      <c r="C26" s="49"/>
      <c r="D26" s="49"/>
      <c r="E26" s="49"/>
      <c r="F26" s="49"/>
      <c r="G26" s="49"/>
      <c r="H26" s="50"/>
      <c r="I26" s="42">
        <f>IF(AND(B26&lt;&gt;"",C26&lt;&gt;"",D26&lt;&gt;"",E26&lt;&gt;"",F26&lt;&gt;"",G26&lt;&gt;"",H26&lt;&gt;""),VLOOKUP(G26,通所リハビリテーション費!$A$20:$B$24,2,0),0)</f>
        <v>0</v>
      </c>
      <c r="J26" s="42">
        <f>(I26*H26)*0.1*10</f>
        <v>0</v>
      </c>
      <c r="Q26" s="35"/>
      <c r="R26" s="35">
        <f t="shared" si="0"/>
        <v>0</v>
      </c>
      <c r="S26" s="35">
        <f t="shared" si="1"/>
        <v>0</v>
      </c>
    </row>
    <row r="27" spans="1:19" ht="24.95" customHeight="1" x14ac:dyDescent="0.4">
      <c r="A27" s="166"/>
      <c r="B27" s="49"/>
      <c r="C27" s="49"/>
      <c r="D27" s="49"/>
      <c r="E27" s="49"/>
      <c r="F27" s="49"/>
      <c r="G27" s="49"/>
      <c r="H27" s="50"/>
      <c r="I27" s="42">
        <f>IF(AND(B27&lt;&gt;"",C27&lt;&gt;"",D27&lt;&gt;"",E27&lt;&gt;"",F27&lt;&gt;"",G27&lt;&gt;"",H27&lt;&gt;""),VLOOKUP(G27,通所リハビリテーション費!$A$20:$B$24,2,0),0)</f>
        <v>0</v>
      </c>
      <c r="J27" s="42">
        <f t="shared" ref="J27:J30" si="3">(I27*H27)*0.1*10</f>
        <v>0</v>
      </c>
      <c r="Q27" s="35"/>
      <c r="R27" s="35">
        <f t="shared" si="0"/>
        <v>0</v>
      </c>
      <c r="S27" s="35">
        <f t="shared" si="1"/>
        <v>0</v>
      </c>
    </row>
    <row r="28" spans="1:19" ht="24.95" customHeight="1" x14ac:dyDescent="0.4">
      <c r="A28" s="166"/>
      <c r="B28" s="49"/>
      <c r="C28" s="49"/>
      <c r="D28" s="49"/>
      <c r="E28" s="49"/>
      <c r="F28" s="49"/>
      <c r="G28" s="49"/>
      <c r="H28" s="50"/>
      <c r="I28" s="42">
        <f>IF(AND(B28&lt;&gt;"",C28&lt;&gt;"",D28&lt;&gt;"",E28&lt;&gt;"",F28&lt;&gt;"",G28&lt;&gt;"",H28&lt;&gt;""),VLOOKUP(G28,通所リハビリテーション費!$A$20:$B$24,2,0),0)</f>
        <v>0</v>
      </c>
      <c r="J28" s="42">
        <f t="shared" si="3"/>
        <v>0</v>
      </c>
      <c r="Q28" s="35"/>
      <c r="R28" s="35">
        <f t="shared" si="0"/>
        <v>0</v>
      </c>
      <c r="S28" s="35">
        <f t="shared" si="1"/>
        <v>0</v>
      </c>
    </row>
    <row r="29" spans="1:19" ht="24.95" customHeight="1" x14ac:dyDescent="0.4">
      <c r="A29" s="166"/>
      <c r="B29" s="49"/>
      <c r="C29" s="49"/>
      <c r="D29" s="49"/>
      <c r="E29" s="49"/>
      <c r="F29" s="49"/>
      <c r="G29" s="49"/>
      <c r="H29" s="50"/>
      <c r="I29" s="42">
        <f>IF(AND(B29&lt;&gt;"",C29&lt;&gt;"",D29&lt;&gt;"",E29&lt;&gt;"",F29&lt;&gt;"",G29&lt;&gt;"",H29&lt;&gt;""),VLOOKUP(G29,通所リハビリテーション費!$A$20:$B$24,2,0),0)</f>
        <v>0</v>
      </c>
      <c r="J29" s="42">
        <f t="shared" si="3"/>
        <v>0</v>
      </c>
      <c r="Q29" s="35"/>
      <c r="R29" s="35">
        <f t="shared" si="0"/>
        <v>0</v>
      </c>
      <c r="S29" s="35">
        <f t="shared" si="1"/>
        <v>0</v>
      </c>
    </row>
    <row r="30" spans="1:19" ht="24.95" customHeight="1" x14ac:dyDescent="0.4">
      <c r="A30" s="167"/>
      <c r="B30" s="49"/>
      <c r="C30" s="49"/>
      <c r="D30" s="49"/>
      <c r="E30" s="49"/>
      <c r="F30" s="49"/>
      <c r="G30" s="49"/>
      <c r="H30" s="50"/>
      <c r="I30" s="42">
        <f>IF(AND(B30&lt;&gt;"",C30&lt;&gt;"",D30&lt;&gt;"",E30&lt;&gt;"",F30&lt;&gt;"",G30&lt;&gt;"",H30&lt;&gt;""),VLOOKUP(G30,通所リハビリテーション費!$A$20:$B$24,2,0),0)</f>
        <v>0</v>
      </c>
      <c r="J30" s="42">
        <f t="shared" si="3"/>
        <v>0</v>
      </c>
      <c r="Q30" s="35"/>
      <c r="R30" s="35">
        <f t="shared" si="0"/>
        <v>0</v>
      </c>
      <c r="S30" s="35">
        <f t="shared" si="1"/>
        <v>0</v>
      </c>
    </row>
    <row r="31" spans="1:19" ht="24.95" customHeight="1" x14ac:dyDescent="0.4">
      <c r="A31" s="110" t="s">
        <v>38</v>
      </c>
      <c r="B31" s="111"/>
      <c r="C31" s="111"/>
      <c r="D31" s="111"/>
      <c r="E31" s="111"/>
      <c r="F31" s="111"/>
      <c r="G31" s="112"/>
      <c r="H31" s="43">
        <f>SUMIF(H21:H30,"&lt;&gt;#N/A")</f>
        <v>0</v>
      </c>
      <c r="I31" s="43">
        <f t="shared" ref="I31:J31" si="4">SUMIF(I21:I30,"&lt;&gt;#N/A")</f>
        <v>0</v>
      </c>
      <c r="J31" s="43">
        <f t="shared" si="4"/>
        <v>0</v>
      </c>
      <c r="Q31" s="35"/>
      <c r="R31" s="35">
        <f t="shared" si="0"/>
        <v>0</v>
      </c>
      <c r="S31" s="35">
        <f t="shared" si="1"/>
        <v>0</v>
      </c>
    </row>
    <row r="32" spans="1:19" ht="24.95" customHeight="1" x14ac:dyDescent="0.4">
      <c r="A32" s="54"/>
      <c r="B32" s="54"/>
      <c r="C32" s="54"/>
      <c r="D32" s="54"/>
      <c r="E32" s="54"/>
      <c r="F32" s="54"/>
      <c r="G32" s="55"/>
      <c r="H32" s="55"/>
      <c r="I32" s="55"/>
      <c r="Q32" s="35"/>
      <c r="R32" s="35">
        <f t="shared" si="0"/>
        <v>0</v>
      </c>
      <c r="S32" s="35">
        <f t="shared" si="1"/>
        <v>0</v>
      </c>
    </row>
    <row r="33" spans="1:19" ht="24.95" customHeight="1" x14ac:dyDescent="0.4">
      <c r="A33" s="56" t="s">
        <v>91</v>
      </c>
      <c r="B33" s="54"/>
      <c r="C33" s="54"/>
      <c r="D33" s="54"/>
      <c r="E33" s="54"/>
      <c r="F33" s="54"/>
      <c r="G33" s="55"/>
      <c r="H33" s="55"/>
      <c r="I33" s="55"/>
      <c r="Q33" s="35"/>
      <c r="R33" s="35">
        <f t="shared" si="0"/>
        <v>0</v>
      </c>
      <c r="S33" s="35">
        <f t="shared" si="1"/>
        <v>0</v>
      </c>
    </row>
    <row r="34" spans="1:19" ht="42.95" customHeight="1" x14ac:dyDescent="0.4">
      <c r="A34" s="160" t="s">
        <v>126</v>
      </c>
      <c r="B34" s="28" t="s">
        <v>49</v>
      </c>
      <c r="C34" s="28" t="s">
        <v>51</v>
      </c>
      <c r="D34" s="28" t="s">
        <v>32</v>
      </c>
      <c r="E34" s="41" t="s">
        <v>162</v>
      </c>
      <c r="F34" s="41" t="s">
        <v>163</v>
      </c>
      <c r="G34" s="28" t="s">
        <v>33</v>
      </c>
      <c r="H34" s="41" t="s">
        <v>133</v>
      </c>
      <c r="I34" s="41" t="s">
        <v>35</v>
      </c>
      <c r="J34" s="41" t="s">
        <v>113</v>
      </c>
      <c r="Q34" s="35"/>
      <c r="R34" s="35">
        <f t="shared" si="0"/>
        <v>0</v>
      </c>
      <c r="S34" s="35">
        <f t="shared" si="1"/>
        <v>0</v>
      </c>
    </row>
    <row r="35" spans="1:19" ht="24.95" customHeight="1" x14ac:dyDescent="0.4">
      <c r="A35" s="160"/>
      <c r="B35" s="49"/>
      <c r="C35" s="59"/>
      <c r="D35" s="49"/>
      <c r="E35" s="49"/>
      <c r="F35" s="49"/>
      <c r="G35" s="49"/>
      <c r="H35" s="50"/>
      <c r="I35" s="42">
        <f>IF(AND(B35&lt;&gt;"",C35&lt;&gt;"",D35&lt;&gt;"",E35&lt;&gt;"",F35&lt;&gt;"",G35&lt;&gt;"",H35&lt;&gt;""),VLOOKUP(G35,通所リハビリテーション費!$A$20:$B$24,2,0),0)</f>
        <v>0</v>
      </c>
      <c r="J35" s="42">
        <f>((I35*H35)*0.1*10)/2</f>
        <v>0</v>
      </c>
      <c r="Q35" s="35"/>
      <c r="R35" s="35">
        <f t="shared" si="0"/>
        <v>0</v>
      </c>
      <c r="S35" s="35">
        <f t="shared" si="1"/>
        <v>0</v>
      </c>
    </row>
    <row r="36" spans="1:19" ht="24.95" customHeight="1" x14ac:dyDescent="0.4">
      <c r="A36" s="160"/>
      <c r="B36" s="49"/>
      <c r="C36" s="59"/>
      <c r="D36" s="49"/>
      <c r="E36" s="49"/>
      <c r="F36" s="49"/>
      <c r="G36" s="49"/>
      <c r="H36" s="50"/>
      <c r="I36" s="42">
        <f>IF(AND(B36&lt;&gt;"",C36&lt;&gt;"",D36&lt;&gt;"",E36&lt;&gt;"",F36&lt;&gt;"",G36&lt;&gt;"",H36&lt;&gt;""),VLOOKUP(G36,通所リハビリテーション費!$A$20:$B$24,2,0),0)</f>
        <v>0</v>
      </c>
      <c r="J36" s="42">
        <f t="shared" ref="J36:J39" si="5">((I36*H36)*0.1*10)/2</f>
        <v>0</v>
      </c>
      <c r="Q36" s="35"/>
      <c r="R36" s="35">
        <f t="shared" si="0"/>
        <v>0</v>
      </c>
      <c r="S36" s="35">
        <f t="shared" si="1"/>
        <v>0</v>
      </c>
    </row>
    <row r="37" spans="1:19" ht="24.95" customHeight="1" x14ac:dyDescent="0.4">
      <c r="A37" s="160"/>
      <c r="B37" s="49"/>
      <c r="C37" s="59"/>
      <c r="D37" s="49"/>
      <c r="E37" s="49"/>
      <c r="F37" s="49"/>
      <c r="G37" s="49"/>
      <c r="H37" s="50"/>
      <c r="I37" s="42">
        <f>IF(AND(B37&lt;&gt;"",C37&lt;&gt;"",D37&lt;&gt;"",E37&lt;&gt;"",F37&lt;&gt;"",G37&lt;&gt;"",H37&lt;&gt;""),VLOOKUP(G37,通所リハビリテーション費!$A$20:$B$24,2,0),0)</f>
        <v>0</v>
      </c>
      <c r="J37" s="42">
        <f t="shared" si="5"/>
        <v>0</v>
      </c>
      <c r="Q37" s="35"/>
      <c r="R37" s="35">
        <f t="shared" si="0"/>
        <v>0</v>
      </c>
      <c r="S37" s="35">
        <f t="shared" si="1"/>
        <v>0</v>
      </c>
    </row>
    <row r="38" spans="1:19" ht="24.95" customHeight="1" x14ac:dyDescent="0.4">
      <c r="A38" s="160"/>
      <c r="B38" s="49"/>
      <c r="C38" s="59"/>
      <c r="D38" s="49"/>
      <c r="E38" s="49"/>
      <c r="F38" s="49"/>
      <c r="G38" s="49"/>
      <c r="H38" s="50"/>
      <c r="I38" s="42">
        <f>IF(AND(B38&lt;&gt;"",C38&lt;&gt;"",D38&lt;&gt;"",E38&lt;&gt;"",F38&lt;&gt;"",G38&lt;&gt;"",H38&lt;&gt;""),VLOOKUP(G38,通所リハビリテーション費!$A$20:$B$24,2,0),0)</f>
        <v>0</v>
      </c>
      <c r="J38" s="42">
        <f t="shared" si="5"/>
        <v>0</v>
      </c>
      <c r="Q38" s="35"/>
      <c r="R38" s="35">
        <f t="shared" si="0"/>
        <v>0</v>
      </c>
      <c r="S38" s="35">
        <f t="shared" si="1"/>
        <v>0</v>
      </c>
    </row>
    <row r="39" spans="1:19" ht="24.95" customHeight="1" x14ac:dyDescent="0.4">
      <c r="A39" s="160"/>
      <c r="B39" s="49"/>
      <c r="C39" s="59"/>
      <c r="D39" s="49"/>
      <c r="E39" s="49"/>
      <c r="F39" s="49"/>
      <c r="G39" s="49"/>
      <c r="H39" s="50"/>
      <c r="I39" s="42">
        <f>IF(AND(B39&lt;&gt;"",C39&lt;&gt;"",D39&lt;&gt;"",E39&lt;&gt;"",F39&lt;&gt;"",G39&lt;&gt;"",H39&lt;&gt;""),VLOOKUP(G39,通所リハビリテーション費!$A$20:$B$24,2,0),0)</f>
        <v>0</v>
      </c>
      <c r="J39" s="42">
        <f t="shared" si="5"/>
        <v>0</v>
      </c>
      <c r="Q39" s="35"/>
      <c r="R39" s="35">
        <f t="shared" si="0"/>
        <v>0</v>
      </c>
      <c r="S39" s="35">
        <f t="shared" si="1"/>
        <v>0</v>
      </c>
    </row>
    <row r="40" spans="1:19" ht="24.95" customHeight="1" x14ac:dyDescent="0.4">
      <c r="A40" s="154" t="s">
        <v>38</v>
      </c>
      <c r="B40" s="155"/>
      <c r="C40" s="155"/>
      <c r="D40" s="155"/>
      <c r="E40" s="155"/>
      <c r="F40" s="155"/>
      <c r="G40" s="156"/>
      <c r="H40" s="57">
        <f>SUMIF(H35:H39,"&lt;&gt;#N/A")</f>
        <v>0</v>
      </c>
      <c r="I40" s="57">
        <f t="shared" ref="I40:J40" si="6">SUMIF(I35:I39,"&lt;&gt;#N/A")</f>
        <v>0</v>
      </c>
      <c r="J40" s="57">
        <f t="shared" si="6"/>
        <v>0</v>
      </c>
      <c r="Q40" s="35"/>
      <c r="R40" s="35">
        <f t="shared" si="0"/>
        <v>0</v>
      </c>
      <c r="S40" s="35">
        <f t="shared" si="1"/>
        <v>0</v>
      </c>
    </row>
    <row r="41" spans="1:19" ht="24.95" customHeight="1" x14ac:dyDescent="0.4">
      <c r="A41" s="26"/>
      <c r="B41" s="26"/>
      <c r="C41" s="26"/>
      <c r="D41" s="26"/>
      <c r="E41" s="26"/>
      <c r="F41" s="26"/>
      <c r="G41" s="26"/>
      <c r="H41" s="27"/>
      <c r="I41" s="27"/>
      <c r="J41" s="27"/>
      <c r="Q41" s="35"/>
      <c r="R41" s="35">
        <f t="shared" si="0"/>
        <v>0</v>
      </c>
      <c r="S41" s="35">
        <f t="shared" si="1"/>
        <v>0</v>
      </c>
    </row>
    <row r="42" spans="1:19" ht="24.95" customHeight="1" x14ac:dyDescent="0.4">
      <c r="A42" s="40" t="s">
        <v>39</v>
      </c>
      <c r="Q42" s="35"/>
      <c r="R42" s="35">
        <f t="shared" si="0"/>
        <v>0</v>
      </c>
      <c r="S42" s="35">
        <f t="shared" si="1"/>
        <v>0</v>
      </c>
    </row>
    <row r="43" spans="1:19" ht="24.95" customHeight="1" x14ac:dyDescent="0.4">
      <c r="A43" s="53" t="s">
        <v>90</v>
      </c>
      <c r="Q43" s="35"/>
      <c r="R43" s="35">
        <f t="shared" si="0"/>
        <v>0</v>
      </c>
      <c r="S43" s="35">
        <f t="shared" si="1"/>
        <v>0</v>
      </c>
    </row>
    <row r="44" spans="1:19" ht="42.95" customHeight="1" x14ac:dyDescent="0.4">
      <c r="A44" s="160" t="s">
        <v>127</v>
      </c>
      <c r="B44" s="28" t="s">
        <v>49</v>
      </c>
      <c r="C44" s="28" t="s">
        <v>51</v>
      </c>
      <c r="D44" s="28" t="s">
        <v>32</v>
      </c>
      <c r="E44" s="41" t="s">
        <v>162</v>
      </c>
      <c r="F44" s="41" t="s">
        <v>163</v>
      </c>
      <c r="G44" s="28" t="s">
        <v>33</v>
      </c>
      <c r="H44" s="41" t="s">
        <v>50</v>
      </c>
      <c r="I44" s="41" t="s">
        <v>35</v>
      </c>
      <c r="J44" s="41" t="s">
        <v>113</v>
      </c>
      <c r="Q44" s="35"/>
      <c r="R44" s="35">
        <f t="shared" si="0"/>
        <v>0</v>
      </c>
      <c r="S44" s="35">
        <f t="shared" si="1"/>
        <v>0</v>
      </c>
    </row>
    <row r="45" spans="1:19" ht="24.95" customHeight="1" x14ac:dyDescent="0.4">
      <c r="A45" s="160"/>
      <c r="B45" s="49"/>
      <c r="C45" s="59"/>
      <c r="D45" s="49"/>
      <c r="E45" s="49"/>
      <c r="F45" s="49"/>
      <c r="G45" s="49"/>
      <c r="H45" s="50"/>
      <c r="I45" s="42">
        <f>IF(AND(B45&lt;&gt;"",C45&lt;&gt;"",D45&lt;&gt;"",E45&lt;&gt;"",F45&lt;&gt;"",G45&lt;&gt;"",H45&lt;&gt;""),VLOOKUP(G45,通所リハビリテーション費!$A$27:$B$31,2,0),0)</f>
        <v>0</v>
      </c>
      <c r="J45" s="42">
        <f>(I45*H45)*0.1*10</f>
        <v>0</v>
      </c>
      <c r="Q45" s="35"/>
      <c r="R45" s="35">
        <f t="shared" si="0"/>
        <v>0</v>
      </c>
      <c r="S45" s="35">
        <f t="shared" si="1"/>
        <v>0</v>
      </c>
    </row>
    <row r="46" spans="1:19" ht="24.95" customHeight="1" x14ac:dyDescent="0.4">
      <c r="A46" s="160"/>
      <c r="B46" s="49"/>
      <c r="C46" s="59"/>
      <c r="D46" s="49"/>
      <c r="E46" s="49"/>
      <c r="F46" s="49"/>
      <c r="G46" s="49"/>
      <c r="H46" s="50"/>
      <c r="I46" s="42">
        <f>IF(AND(B46&lt;&gt;"",C46&lt;&gt;"",D46&lt;&gt;"",E46&lt;&gt;"",F46&lt;&gt;"",G46&lt;&gt;"",H46&lt;&gt;""),VLOOKUP(G46,通所リハビリテーション費!$A$27:$B$31,2,0),0)</f>
        <v>0</v>
      </c>
      <c r="J46" s="42">
        <f t="shared" ref="J46:J49" si="7">(I46*H46)*0.1*10</f>
        <v>0</v>
      </c>
      <c r="R46" s="33">
        <f>SUM(R3:R45)</f>
        <v>0</v>
      </c>
      <c r="S46" s="33">
        <f>SUM(S3:S45)</f>
        <v>0</v>
      </c>
    </row>
    <row r="47" spans="1:19" ht="24.95" customHeight="1" x14ac:dyDescent="0.4">
      <c r="A47" s="160"/>
      <c r="B47" s="49"/>
      <c r="C47" s="59"/>
      <c r="D47" s="49"/>
      <c r="E47" s="49"/>
      <c r="F47" s="49"/>
      <c r="G47" s="49"/>
      <c r="H47" s="50"/>
      <c r="I47" s="42">
        <f>IF(AND(B47&lt;&gt;"",C47&lt;&gt;"",D47&lt;&gt;"",E47&lt;&gt;"",F47&lt;&gt;"",G47&lt;&gt;"",H47&lt;&gt;""),VLOOKUP(G47,通所リハビリテーション費!$A$27:$B$31,2,0),0)</f>
        <v>0</v>
      </c>
      <c r="J47" s="42">
        <f t="shared" si="7"/>
        <v>0</v>
      </c>
    </row>
    <row r="48" spans="1:19" ht="24.95" customHeight="1" x14ac:dyDescent="0.4">
      <c r="A48" s="160"/>
      <c r="B48" s="49"/>
      <c r="C48" s="59"/>
      <c r="D48" s="49"/>
      <c r="E48" s="49"/>
      <c r="F48" s="49"/>
      <c r="G48" s="49"/>
      <c r="H48" s="50"/>
      <c r="I48" s="42">
        <f>IF(AND(B48&lt;&gt;"",C48&lt;&gt;"",D48&lt;&gt;"",E48&lt;&gt;"",F48&lt;&gt;"",G48&lt;&gt;"",H48&lt;&gt;""),VLOOKUP(G48,通所リハビリテーション費!$A$27:$B$31,2,0),0)</f>
        <v>0</v>
      </c>
      <c r="J48" s="42">
        <f t="shared" si="7"/>
        <v>0</v>
      </c>
    </row>
    <row r="49" spans="1:10" ht="24.95" customHeight="1" x14ac:dyDescent="0.4">
      <c r="A49" s="160"/>
      <c r="B49" s="49"/>
      <c r="C49" s="59"/>
      <c r="D49" s="49"/>
      <c r="E49" s="49"/>
      <c r="F49" s="49"/>
      <c r="G49" s="49"/>
      <c r="H49" s="50"/>
      <c r="I49" s="42">
        <f>IF(AND(B49&lt;&gt;"",C49&lt;&gt;"",D49&lt;&gt;"",E49&lt;&gt;"",F49&lt;&gt;"",G49&lt;&gt;"",H49&lt;&gt;""),VLOOKUP(G49,通所リハビリテーション費!$A$27:$B$31,2,0),0)</f>
        <v>0</v>
      </c>
      <c r="J49" s="42">
        <f t="shared" si="7"/>
        <v>0</v>
      </c>
    </row>
    <row r="50" spans="1:10" ht="24.95" customHeight="1" x14ac:dyDescent="0.4">
      <c r="A50" s="160"/>
      <c r="B50" s="49"/>
      <c r="C50" s="49"/>
      <c r="D50" s="49"/>
      <c r="E50" s="49"/>
      <c r="F50" s="49"/>
      <c r="G50" s="49"/>
      <c r="H50" s="50"/>
      <c r="I50" s="42">
        <f>IF(AND(B50&lt;&gt;"",C50&lt;&gt;"",D50&lt;&gt;"",E50&lt;&gt;"",F50&lt;&gt;"",G50&lt;&gt;"",H50&lt;&gt;""),VLOOKUP(G50,通所リハビリテーション費!$A$27:$B$31,2,0),0)</f>
        <v>0</v>
      </c>
      <c r="J50" s="42">
        <f>(I50*H50)*0.1*10</f>
        <v>0</v>
      </c>
    </row>
    <row r="51" spans="1:10" ht="24.95" customHeight="1" x14ac:dyDescent="0.4">
      <c r="A51" s="160"/>
      <c r="B51" s="49"/>
      <c r="C51" s="49"/>
      <c r="D51" s="49"/>
      <c r="E51" s="49"/>
      <c r="F51" s="49"/>
      <c r="G51" s="49"/>
      <c r="H51" s="50"/>
      <c r="I51" s="42">
        <f>IF(AND(B51&lt;&gt;"",C51&lt;&gt;"",D51&lt;&gt;"",E51&lt;&gt;"",F51&lt;&gt;"",G51&lt;&gt;"",H51&lt;&gt;""),VLOOKUP(G51,通所リハビリテーション費!$A$27:$B$31,2,0),0)</f>
        <v>0</v>
      </c>
      <c r="J51" s="42">
        <f t="shared" ref="J51:J54" si="8">(I51*H51)*0.1*10</f>
        <v>0</v>
      </c>
    </row>
    <row r="52" spans="1:10" ht="24.95" customHeight="1" x14ac:dyDescent="0.4">
      <c r="A52" s="160"/>
      <c r="B52" s="49"/>
      <c r="C52" s="49"/>
      <c r="D52" s="49"/>
      <c r="E52" s="49"/>
      <c r="F52" s="49"/>
      <c r="G52" s="49"/>
      <c r="H52" s="50"/>
      <c r="I52" s="42">
        <f>IF(AND(B52&lt;&gt;"",C52&lt;&gt;"",D52&lt;&gt;"",E52&lt;&gt;"",F52&lt;&gt;"",G52&lt;&gt;"",H52&lt;&gt;""),VLOOKUP(G52,通所リハビリテーション費!$A$27:$B$31,2,0),0)</f>
        <v>0</v>
      </c>
      <c r="J52" s="42">
        <f t="shared" si="8"/>
        <v>0</v>
      </c>
    </row>
    <row r="53" spans="1:10" ht="24.95" customHeight="1" x14ac:dyDescent="0.4">
      <c r="A53" s="160"/>
      <c r="B53" s="49"/>
      <c r="C53" s="49"/>
      <c r="D53" s="49"/>
      <c r="E53" s="49"/>
      <c r="F53" s="49"/>
      <c r="G53" s="49"/>
      <c r="H53" s="50"/>
      <c r="I53" s="42">
        <f>IF(AND(B53&lt;&gt;"",C53&lt;&gt;"",D53&lt;&gt;"",E53&lt;&gt;"",F53&lt;&gt;"",G53&lt;&gt;"",H53&lt;&gt;""),VLOOKUP(G53,通所リハビリテーション費!$A$27:$B$31,2,0),0)</f>
        <v>0</v>
      </c>
      <c r="J53" s="42">
        <f t="shared" si="8"/>
        <v>0</v>
      </c>
    </row>
    <row r="54" spans="1:10" ht="24.95" customHeight="1" x14ac:dyDescent="0.4">
      <c r="A54" s="160"/>
      <c r="B54" s="49"/>
      <c r="C54" s="49"/>
      <c r="D54" s="49"/>
      <c r="E54" s="49"/>
      <c r="F54" s="49"/>
      <c r="G54" s="49"/>
      <c r="H54" s="50"/>
      <c r="I54" s="42">
        <f>IF(AND(B54&lt;&gt;"",C54&lt;&gt;"",D54&lt;&gt;"",E54&lt;&gt;"",F54&lt;&gt;"",G54&lt;&gt;"",H54&lt;&gt;""),VLOOKUP(G54,通所リハビリテーション費!$A$27:$B$31,2,0),0)</f>
        <v>0</v>
      </c>
      <c r="J54" s="42">
        <f t="shared" si="8"/>
        <v>0</v>
      </c>
    </row>
    <row r="55" spans="1:10" ht="24.95" customHeight="1" x14ac:dyDescent="0.4">
      <c r="A55" s="110" t="s">
        <v>38</v>
      </c>
      <c r="B55" s="111"/>
      <c r="C55" s="111"/>
      <c r="D55" s="111"/>
      <c r="E55" s="111"/>
      <c r="F55" s="111"/>
      <c r="G55" s="112"/>
      <c r="H55" s="43">
        <f>SUMIF(H45:H54,"&lt;&gt;#N/A")</f>
        <v>0</v>
      </c>
      <c r="I55" s="43">
        <f t="shared" ref="I55:J55" si="9">SUMIF(I45:I54,"&lt;&gt;#N/A")</f>
        <v>0</v>
      </c>
      <c r="J55" s="43">
        <f t="shared" si="9"/>
        <v>0</v>
      </c>
    </row>
    <row r="56" spans="1:10" ht="24.95" customHeight="1" x14ac:dyDescent="0.4">
      <c r="A56" s="54"/>
      <c r="B56" s="54"/>
      <c r="C56" s="54"/>
      <c r="D56" s="54"/>
      <c r="E56" s="54"/>
      <c r="F56" s="54"/>
      <c r="G56" s="55"/>
      <c r="H56" s="55"/>
      <c r="I56" s="55"/>
    </row>
    <row r="57" spans="1:10" ht="24.95" customHeight="1" x14ac:dyDescent="0.4">
      <c r="A57" s="56" t="s">
        <v>91</v>
      </c>
      <c r="B57" s="54"/>
      <c r="C57" s="54"/>
      <c r="D57" s="54"/>
      <c r="E57" s="54"/>
      <c r="F57" s="54"/>
      <c r="G57" s="55"/>
      <c r="H57" s="55"/>
      <c r="I57" s="55"/>
    </row>
    <row r="58" spans="1:10" ht="42.95" customHeight="1" x14ac:dyDescent="0.4">
      <c r="A58" s="160" t="s">
        <v>127</v>
      </c>
      <c r="B58" s="28" t="s">
        <v>49</v>
      </c>
      <c r="C58" s="28" t="s">
        <v>51</v>
      </c>
      <c r="D58" s="28" t="s">
        <v>32</v>
      </c>
      <c r="E58" s="41" t="s">
        <v>162</v>
      </c>
      <c r="F58" s="41" t="s">
        <v>163</v>
      </c>
      <c r="G58" s="28" t="s">
        <v>33</v>
      </c>
      <c r="H58" s="41" t="s">
        <v>133</v>
      </c>
      <c r="I58" s="41" t="s">
        <v>35</v>
      </c>
      <c r="J58" s="41" t="s">
        <v>113</v>
      </c>
    </row>
    <row r="59" spans="1:10" ht="24.95" customHeight="1" x14ac:dyDescent="0.4">
      <c r="A59" s="160"/>
      <c r="B59" s="49"/>
      <c r="C59" s="59"/>
      <c r="D59" s="49"/>
      <c r="E59" s="49"/>
      <c r="F59" s="49"/>
      <c r="G59" s="49"/>
      <c r="H59" s="50"/>
      <c r="I59" s="42">
        <f>IF(AND(B59&lt;&gt;"",C59&lt;&gt;"",D59&lt;&gt;"",E59&lt;&gt;"",F59&lt;&gt;"",G59&lt;&gt;"",H59&lt;&gt;""),VLOOKUP(G59,通所リハビリテーション費!$A$27:$B$31,2,0),0)</f>
        <v>0</v>
      </c>
      <c r="J59" s="42">
        <f>((I59*H59)*0.1*10)/2</f>
        <v>0</v>
      </c>
    </row>
    <row r="60" spans="1:10" ht="24.95" customHeight="1" x14ac:dyDescent="0.4">
      <c r="A60" s="160"/>
      <c r="B60" s="49"/>
      <c r="C60" s="59"/>
      <c r="D60" s="49"/>
      <c r="E60" s="49"/>
      <c r="F60" s="49"/>
      <c r="G60" s="49"/>
      <c r="H60" s="50"/>
      <c r="I60" s="42">
        <f>IF(AND(B60&lt;&gt;"",C60&lt;&gt;"",D60&lt;&gt;"",E60&lt;&gt;"",F60&lt;&gt;"",G60&lt;&gt;"",H60&lt;&gt;""),VLOOKUP(G60,通所リハビリテーション費!$A$27:$B$31,2,0),0)</f>
        <v>0</v>
      </c>
      <c r="J60" s="42">
        <f t="shared" ref="J60:J63" si="10">((I60*H60)*0.1*10)/2</f>
        <v>0</v>
      </c>
    </row>
    <row r="61" spans="1:10" ht="24.95" customHeight="1" x14ac:dyDescent="0.4">
      <c r="A61" s="160"/>
      <c r="B61" s="49"/>
      <c r="C61" s="59"/>
      <c r="D61" s="49"/>
      <c r="E61" s="49"/>
      <c r="F61" s="49"/>
      <c r="G61" s="49"/>
      <c r="H61" s="50"/>
      <c r="I61" s="42">
        <f>IF(AND(B61&lt;&gt;"",C61&lt;&gt;"",D61&lt;&gt;"",E61&lt;&gt;"",F61&lt;&gt;"",G61&lt;&gt;"",H61&lt;&gt;""),VLOOKUP(G61,通所リハビリテーション費!$A$27:$B$31,2,0),0)</f>
        <v>0</v>
      </c>
      <c r="J61" s="42">
        <f t="shared" si="10"/>
        <v>0</v>
      </c>
    </row>
    <row r="62" spans="1:10" ht="24.95" customHeight="1" x14ac:dyDescent="0.4">
      <c r="A62" s="160"/>
      <c r="B62" s="49"/>
      <c r="C62" s="59"/>
      <c r="D62" s="49"/>
      <c r="E62" s="49"/>
      <c r="F62" s="49"/>
      <c r="G62" s="49"/>
      <c r="H62" s="50"/>
      <c r="I62" s="42">
        <f>IF(AND(B62&lt;&gt;"",C62&lt;&gt;"",D62&lt;&gt;"",E62&lt;&gt;"",F62&lt;&gt;"",G62&lt;&gt;"",H62&lt;&gt;""),VLOOKUP(G62,通所リハビリテーション費!$A$27:$B$31,2,0),0)</f>
        <v>0</v>
      </c>
      <c r="J62" s="42">
        <f t="shared" si="10"/>
        <v>0</v>
      </c>
    </row>
    <row r="63" spans="1:10" ht="24.95" customHeight="1" x14ac:dyDescent="0.4">
      <c r="A63" s="160"/>
      <c r="B63" s="49"/>
      <c r="C63" s="59"/>
      <c r="D63" s="49"/>
      <c r="E63" s="49"/>
      <c r="F63" s="49"/>
      <c r="G63" s="49"/>
      <c r="H63" s="50"/>
      <c r="I63" s="42">
        <f>IF(AND(B63&lt;&gt;"",C63&lt;&gt;"",D63&lt;&gt;"",E63&lt;&gt;"",F63&lt;&gt;"",G63&lt;&gt;"",H63&lt;&gt;""),VLOOKUP(G63,通所リハビリテーション費!$A$27:$B$31,2,0),0)</f>
        <v>0</v>
      </c>
      <c r="J63" s="42">
        <f t="shared" si="10"/>
        <v>0</v>
      </c>
    </row>
    <row r="64" spans="1:10" ht="24.95" customHeight="1" x14ac:dyDescent="0.4">
      <c r="A64" s="110" t="s">
        <v>38</v>
      </c>
      <c r="B64" s="111"/>
      <c r="C64" s="111"/>
      <c r="D64" s="111"/>
      <c r="E64" s="111"/>
      <c r="F64" s="111"/>
      <c r="G64" s="112"/>
      <c r="H64" s="43">
        <f>SUMIF(H59:H63,"&lt;&gt;#N/A")</f>
        <v>0</v>
      </c>
      <c r="I64" s="43">
        <f t="shared" ref="I64:J64" si="11">SUMIF(I59:I63,"&lt;&gt;#N/A")</f>
        <v>0</v>
      </c>
      <c r="J64" s="43">
        <f t="shared" si="11"/>
        <v>0</v>
      </c>
    </row>
    <row r="65" spans="1:10" ht="24.95" customHeight="1" x14ac:dyDescent="0.4">
      <c r="A65" s="26"/>
      <c r="B65" s="26"/>
      <c r="C65" s="26"/>
      <c r="D65" s="26"/>
      <c r="E65" s="26"/>
      <c r="F65" s="26"/>
      <c r="G65" s="26"/>
      <c r="H65" s="27"/>
      <c r="I65" s="27"/>
      <c r="J65" s="27"/>
    </row>
    <row r="66" spans="1:10" ht="24.95" customHeight="1" x14ac:dyDescent="0.4">
      <c r="A66" s="40" t="s">
        <v>40</v>
      </c>
    </row>
    <row r="67" spans="1:10" ht="24.95" customHeight="1" x14ac:dyDescent="0.4">
      <c r="A67" s="53" t="s">
        <v>90</v>
      </c>
    </row>
    <row r="68" spans="1:10" ht="42.95" customHeight="1" x14ac:dyDescent="0.4">
      <c r="A68" s="160" t="s">
        <v>128</v>
      </c>
      <c r="B68" s="28" t="s">
        <v>49</v>
      </c>
      <c r="C68" s="28" t="s">
        <v>51</v>
      </c>
      <c r="D68" s="28" t="s">
        <v>32</v>
      </c>
      <c r="E68" s="41" t="s">
        <v>162</v>
      </c>
      <c r="F68" s="41" t="s">
        <v>163</v>
      </c>
      <c r="G68" s="28" t="s">
        <v>33</v>
      </c>
      <c r="H68" s="41" t="s">
        <v>50</v>
      </c>
      <c r="I68" s="41" t="s">
        <v>35</v>
      </c>
      <c r="J68" s="41" t="s">
        <v>113</v>
      </c>
    </row>
    <row r="69" spans="1:10" ht="24.95" customHeight="1" x14ac:dyDescent="0.4">
      <c r="A69" s="160"/>
      <c r="B69" s="49"/>
      <c r="C69" s="59"/>
      <c r="D69" s="49"/>
      <c r="E69" s="49"/>
      <c r="F69" s="49"/>
      <c r="G69" s="49"/>
      <c r="H69" s="50"/>
      <c r="I69" s="42">
        <f>IF(AND(B69&lt;&gt;"",C69&lt;&gt;"",D69&lt;&gt;"",E69&lt;&gt;"",F69&lt;&gt;"",G69&lt;&gt;"",H69&lt;&gt;""),VLOOKUP(G69,通所リハビリテーション費!$A$34:$B$38,2,0),0)</f>
        <v>0</v>
      </c>
      <c r="J69" s="42">
        <f>(I69*H69)*0.1*10</f>
        <v>0</v>
      </c>
    </row>
    <row r="70" spans="1:10" ht="24.95" customHeight="1" x14ac:dyDescent="0.4">
      <c r="A70" s="160"/>
      <c r="B70" s="49"/>
      <c r="C70" s="59"/>
      <c r="D70" s="49"/>
      <c r="E70" s="49"/>
      <c r="F70" s="49"/>
      <c r="G70" s="49"/>
      <c r="H70" s="50"/>
      <c r="I70" s="42">
        <f>IF(AND(B70&lt;&gt;"",C70&lt;&gt;"",D70&lt;&gt;"",E70&lt;&gt;"",F70&lt;&gt;"",G70&lt;&gt;"",H70&lt;&gt;""),VLOOKUP(G70,通所リハビリテーション費!$A$34:$B$38,2,0),0)</f>
        <v>0</v>
      </c>
      <c r="J70" s="42">
        <f t="shared" ref="J70:J74" si="12">(I70*H70)*0.1*10</f>
        <v>0</v>
      </c>
    </row>
    <row r="71" spans="1:10" ht="24.95" customHeight="1" x14ac:dyDescent="0.4">
      <c r="A71" s="160"/>
      <c r="B71" s="49"/>
      <c r="C71" s="59"/>
      <c r="D71" s="49"/>
      <c r="E71" s="49"/>
      <c r="F71" s="49"/>
      <c r="G71" s="49"/>
      <c r="H71" s="50"/>
      <c r="I71" s="42">
        <f>IF(AND(B71&lt;&gt;"",C71&lt;&gt;"",D71&lt;&gt;"",E71&lt;&gt;"",F71&lt;&gt;"",G71&lt;&gt;"",H71&lt;&gt;""),VLOOKUP(G71,通所リハビリテーション費!$A$34:$B$38,2,0),0)</f>
        <v>0</v>
      </c>
      <c r="J71" s="42">
        <f t="shared" si="12"/>
        <v>0</v>
      </c>
    </row>
    <row r="72" spans="1:10" ht="24.95" customHeight="1" x14ac:dyDescent="0.4">
      <c r="A72" s="160"/>
      <c r="B72" s="49"/>
      <c r="C72" s="59"/>
      <c r="D72" s="49"/>
      <c r="E72" s="49"/>
      <c r="F72" s="49"/>
      <c r="G72" s="49"/>
      <c r="H72" s="50"/>
      <c r="I72" s="42">
        <f>IF(AND(B72&lt;&gt;"",C72&lt;&gt;"",D72&lt;&gt;"",E72&lt;&gt;"",F72&lt;&gt;"",G72&lt;&gt;"",H72&lt;&gt;""),VLOOKUP(G72,通所リハビリテーション費!$A$34:$B$38,2,0),0)</f>
        <v>0</v>
      </c>
      <c r="J72" s="42">
        <f t="shared" si="12"/>
        <v>0</v>
      </c>
    </row>
    <row r="73" spans="1:10" ht="24.95" customHeight="1" x14ac:dyDescent="0.4">
      <c r="A73" s="160"/>
      <c r="B73" s="49"/>
      <c r="C73" s="59"/>
      <c r="D73" s="49"/>
      <c r="E73" s="49"/>
      <c r="F73" s="49"/>
      <c r="G73" s="49"/>
      <c r="H73" s="50"/>
      <c r="I73" s="42">
        <f>IF(AND(B73&lt;&gt;"",C73&lt;&gt;"",D73&lt;&gt;"",E73&lt;&gt;"",F73&lt;&gt;"",G73&lt;&gt;"",H73&lt;&gt;""),VLOOKUP(G73,通所リハビリテーション費!$A$34:$B$38,2,0),0)</f>
        <v>0</v>
      </c>
      <c r="J73" s="42">
        <f t="shared" si="12"/>
        <v>0</v>
      </c>
    </row>
    <row r="74" spans="1:10" ht="24.95" customHeight="1" x14ac:dyDescent="0.4">
      <c r="A74" s="160"/>
      <c r="B74" s="49"/>
      <c r="C74" s="49"/>
      <c r="D74" s="49"/>
      <c r="E74" s="49"/>
      <c r="F74" s="49"/>
      <c r="G74" s="49"/>
      <c r="H74" s="50"/>
      <c r="I74" s="42">
        <f>IF(AND(B74&lt;&gt;"",C74&lt;&gt;"",D74&lt;&gt;"",E74&lt;&gt;"",F74&lt;&gt;"",G74&lt;&gt;"",H74&lt;&gt;""),VLOOKUP(G74,通所リハビリテーション費!$A$34:$B$38,2,0),0)</f>
        <v>0</v>
      </c>
      <c r="J74" s="42">
        <f t="shared" si="12"/>
        <v>0</v>
      </c>
    </row>
    <row r="75" spans="1:10" ht="24.95" customHeight="1" x14ac:dyDescent="0.4">
      <c r="A75" s="160"/>
      <c r="B75" s="49"/>
      <c r="C75" s="49"/>
      <c r="D75" s="49"/>
      <c r="E75" s="49"/>
      <c r="F75" s="49"/>
      <c r="G75" s="49"/>
      <c r="H75" s="50"/>
      <c r="I75" s="42">
        <f>IF(AND(B75&lt;&gt;"",C75&lt;&gt;"",D75&lt;&gt;"",E75&lt;&gt;"",F75&lt;&gt;"",G75&lt;&gt;"",H75&lt;&gt;""),VLOOKUP(G75,通所リハビリテーション費!$A$34:$B$38,2,0),0)</f>
        <v>0</v>
      </c>
      <c r="J75" s="42">
        <f t="shared" ref="J75:J79" si="13">(I75*H75)*0.1*10</f>
        <v>0</v>
      </c>
    </row>
    <row r="76" spans="1:10" ht="24.95" customHeight="1" x14ac:dyDescent="0.4">
      <c r="A76" s="160"/>
      <c r="B76" s="49"/>
      <c r="C76" s="49"/>
      <c r="D76" s="49"/>
      <c r="E76" s="49"/>
      <c r="F76" s="49"/>
      <c r="G76" s="49"/>
      <c r="H76" s="50"/>
      <c r="I76" s="42">
        <f>IF(AND(B76&lt;&gt;"",C76&lt;&gt;"",D76&lt;&gt;"",E76&lt;&gt;"",F76&lt;&gt;"",G76&lt;&gt;"",H76&lt;&gt;""),VLOOKUP(G76,通所リハビリテーション費!$A$34:$B$38,2,0),0)</f>
        <v>0</v>
      </c>
      <c r="J76" s="42">
        <f t="shared" si="13"/>
        <v>0</v>
      </c>
    </row>
    <row r="77" spans="1:10" ht="24.95" customHeight="1" x14ac:dyDescent="0.4">
      <c r="A77" s="160"/>
      <c r="B77" s="49"/>
      <c r="C77" s="49"/>
      <c r="D77" s="49"/>
      <c r="E77" s="49"/>
      <c r="F77" s="49"/>
      <c r="G77" s="49"/>
      <c r="H77" s="50"/>
      <c r="I77" s="42">
        <f>IF(AND(B77&lt;&gt;"",C77&lt;&gt;"",D77&lt;&gt;"",E77&lt;&gt;"",F77&lt;&gt;"",G77&lt;&gt;"",H77&lt;&gt;""),VLOOKUP(G77,通所リハビリテーション費!$A$34:$B$38,2,0),0)</f>
        <v>0</v>
      </c>
      <c r="J77" s="42">
        <f t="shared" si="13"/>
        <v>0</v>
      </c>
    </row>
    <row r="78" spans="1:10" ht="24.95" customHeight="1" x14ac:dyDescent="0.4">
      <c r="A78" s="160"/>
      <c r="B78" s="49"/>
      <c r="C78" s="49"/>
      <c r="D78" s="49"/>
      <c r="E78" s="49"/>
      <c r="F78" s="49"/>
      <c r="G78" s="49"/>
      <c r="H78" s="50"/>
      <c r="I78" s="42">
        <f>IF(AND(B78&lt;&gt;"",C78&lt;&gt;"",D78&lt;&gt;"",E78&lt;&gt;"",F78&lt;&gt;"",G78&lt;&gt;"",H78&lt;&gt;""),VLOOKUP(G78,通所リハビリテーション費!$A$34:$B$38,2,0),0)</f>
        <v>0</v>
      </c>
      <c r="J78" s="42">
        <f t="shared" si="13"/>
        <v>0</v>
      </c>
    </row>
    <row r="79" spans="1:10" ht="24.95" customHeight="1" x14ac:dyDescent="0.4">
      <c r="A79" s="110" t="s">
        <v>38</v>
      </c>
      <c r="B79" s="111"/>
      <c r="C79" s="111"/>
      <c r="D79" s="111"/>
      <c r="E79" s="111"/>
      <c r="F79" s="111"/>
      <c r="G79" s="112"/>
      <c r="H79" s="43">
        <f>SUMIF(H69:H78,"&lt;&gt;#N/A")</f>
        <v>0</v>
      </c>
      <c r="I79" s="42">
        <f>IF(AND(B79&lt;&gt;"",C79&lt;&gt;"",D79&lt;&gt;"",E79&lt;&gt;"",F79&lt;&gt;"",G79&lt;&gt;"",H79&lt;&gt;""),VLOOKUP(G79,通所リハビリテーション費!$A$34:$B$38,2,0),0)</f>
        <v>0</v>
      </c>
      <c r="J79" s="42">
        <f t="shared" si="13"/>
        <v>0</v>
      </c>
    </row>
    <row r="80" spans="1:10" ht="24.95" customHeight="1" x14ac:dyDescent="0.4">
      <c r="A80" s="54"/>
      <c r="B80" s="54"/>
      <c r="C80" s="54"/>
      <c r="D80" s="54"/>
      <c r="E80" s="54"/>
      <c r="F80" s="54"/>
      <c r="G80" s="55"/>
      <c r="H80" s="55"/>
      <c r="I80" s="55"/>
    </row>
    <row r="81" spans="1:10" ht="24.95" customHeight="1" x14ac:dyDescent="0.4">
      <c r="A81" s="56" t="s">
        <v>91</v>
      </c>
      <c r="B81" s="54"/>
      <c r="C81" s="54"/>
      <c r="D81" s="54"/>
      <c r="E81" s="54"/>
      <c r="F81" s="54"/>
      <c r="G81" s="55"/>
      <c r="H81" s="55"/>
      <c r="I81" s="55"/>
    </row>
    <row r="82" spans="1:10" ht="42.95" customHeight="1" x14ac:dyDescent="0.4">
      <c r="A82" s="160" t="s">
        <v>128</v>
      </c>
      <c r="B82" s="28" t="s">
        <v>49</v>
      </c>
      <c r="C82" s="28" t="s">
        <v>51</v>
      </c>
      <c r="D82" s="28" t="s">
        <v>32</v>
      </c>
      <c r="E82" s="41" t="s">
        <v>162</v>
      </c>
      <c r="F82" s="41" t="s">
        <v>163</v>
      </c>
      <c r="G82" s="28" t="s">
        <v>33</v>
      </c>
      <c r="H82" s="41" t="s">
        <v>133</v>
      </c>
      <c r="I82" s="41" t="s">
        <v>35</v>
      </c>
      <c r="J82" s="41" t="s">
        <v>113</v>
      </c>
    </row>
    <row r="83" spans="1:10" ht="24.95" customHeight="1" x14ac:dyDescent="0.4">
      <c r="A83" s="160"/>
      <c r="B83" s="49"/>
      <c r="C83" s="59"/>
      <c r="D83" s="49"/>
      <c r="E83" s="49"/>
      <c r="F83" s="49"/>
      <c r="G83" s="49"/>
      <c r="H83" s="50"/>
      <c r="I83" s="42">
        <f>IF(AND(B83&lt;&gt;"",C83&lt;&gt;"",D83&lt;&gt;"",E83&lt;&gt;"",F83&lt;&gt;"",G83&lt;&gt;"",H83&lt;&gt;""),VLOOKUP(G83,通所リハビリテーション費!$A$34:$B$38,2,0),0)</f>
        <v>0</v>
      </c>
      <c r="J83" s="42">
        <f>((I83*H83)*0.1*10)/2</f>
        <v>0</v>
      </c>
    </row>
    <row r="84" spans="1:10" ht="24.95" customHeight="1" x14ac:dyDescent="0.4">
      <c r="A84" s="160"/>
      <c r="B84" s="49"/>
      <c r="C84" s="59"/>
      <c r="D84" s="49"/>
      <c r="E84" s="49"/>
      <c r="F84" s="49"/>
      <c r="G84" s="49"/>
      <c r="H84" s="50"/>
      <c r="I84" s="42">
        <f>IF(AND(B84&lt;&gt;"",C84&lt;&gt;"",D84&lt;&gt;"",E84&lt;&gt;"",F84&lt;&gt;"",G84&lt;&gt;"",H84&lt;&gt;""),VLOOKUP(G84,通所リハビリテーション費!$A$34:$B$38,2,0),0)</f>
        <v>0</v>
      </c>
      <c r="J84" s="42">
        <f t="shared" ref="J84:J87" si="14">((I84*H84)*0.1*10)/2</f>
        <v>0</v>
      </c>
    </row>
    <row r="85" spans="1:10" ht="24.95" customHeight="1" x14ac:dyDescent="0.4">
      <c r="A85" s="160"/>
      <c r="B85" s="49"/>
      <c r="C85" s="59"/>
      <c r="D85" s="49"/>
      <c r="E85" s="49"/>
      <c r="F85" s="49"/>
      <c r="G85" s="49"/>
      <c r="H85" s="50"/>
      <c r="I85" s="42">
        <f>IF(AND(B85&lt;&gt;"",C85&lt;&gt;"",D85&lt;&gt;"",E85&lt;&gt;"",F85&lt;&gt;"",G85&lt;&gt;"",H85&lt;&gt;""),VLOOKUP(G85,通所リハビリテーション費!$A$34:$B$38,2,0),0)</f>
        <v>0</v>
      </c>
      <c r="J85" s="42">
        <f t="shared" si="14"/>
        <v>0</v>
      </c>
    </row>
    <row r="86" spans="1:10" ht="24.95" customHeight="1" x14ac:dyDescent="0.4">
      <c r="A86" s="160"/>
      <c r="B86" s="49"/>
      <c r="C86" s="59"/>
      <c r="D86" s="49"/>
      <c r="E86" s="49"/>
      <c r="F86" s="49"/>
      <c r="G86" s="49"/>
      <c r="H86" s="50"/>
      <c r="I86" s="42">
        <f>IF(AND(B86&lt;&gt;"",C86&lt;&gt;"",D86&lt;&gt;"",E86&lt;&gt;"",F86&lt;&gt;"",G86&lt;&gt;"",H86&lt;&gt;""),VLOOKUP(G86,通所リハビリテーション費!$A$34:$B$38,2,0),0)</f>
        <v>0</v>
      </c>
      <c r="J86" s="42">
        <f t="shared" si="14"/>
        <v>0</v>
      </c>
    </row>
    <row r="87" spans="1:10" ht="24.95" customHeight="1" x14ac:dyDescent="0.4">
      <c r="A87" s="160"/>
      <c r="B87" s="49"/>
      <c r="C87" s="59"/>
      <c r="D87" s="49"/>
      <c r="E87" s="49"/>
      <c r="F87" s="49"/>
      <c r="G87" s="49"/>
      <c r="H87" s="50"/>
      <c r="I87" s="42">
        <f>IF(AND(B87&lt;&gt;"",C87&lt;&gt;"",D87&lt;&gt;"",E87&lt;&gt;"",F87&lt;&gt;"",G87&lt;&gt;"",H87&lt;&gt;""),VLOOKUP(G87,通所リハビリテーション費!$A$34:$B$38,2,0),0)</f>
        <v>0</v>
      </c>
      <c r="J87" s="42">
        <f t="shared" si="14"/>
        <v>0</v>
      </c>
    </row>
    <row r="88" spans="1:10" ht="24.95" customHeight="1" x14ac:dyDescent="0.4">
      <c r="A88" s="110" t="s">
        <v>38</v>
      </c>
      <c r="B88" s="111"/>
      <c r="C88" s="111"/>
      <c r="D88" s="111"/>
      <c r="E88" s="111"/>
      <c r="F88" s="111"/>
      <c r="G88" s="112"/>
      <c r="H88" s="43">
        <f>SUMIF(H83:H87,"&lt;&gt;#N/A")</f>
        <v>0</v>
      </c>
      <c r="I88" s="43">
        <f t="shared" ref="I88:J88" si="15">SUMIF(I83:I87,"&lt;&gt;#N/A")</f>
        <v>0</v>
      </c>
      <c r="J88" s="43">
        <f t="shared" si="15"/>
        <v>0</v>
      </c>
    </row>
    <row r="89" spans="1:10" ht="24.95" customHeight="1" x14ac:dyDescent="0.4">
      <c r="A89" s="26"/>
      <c r="B89" s="26"/>
      <c r="C89" s="26"/>
      <c r="D89" s="26"/>
      <c r="E89" s="26"/>
      <c r="F89" s="26"/>
      <c r="G89" s="26"/>
      <c r="H89" s="27"/>
      <c r="I89" s="27"/>
      <c r="J89" s="27"/>
    </row>
    <row r="90" spans="1:10" ht="24.95" customHeight="1" x14ac:dyDescent="0.4">
      <c r="A90" s="40" t="s">
        <v>41</v>
      </c>
      <c r="B90" s="44"/>
      <c r="C90" s="44"/>
      <c r="D90" s="44"/>
      <c r="E90" s="44"/>
      <c r="F90" s="44"/>
      <c r="G90" s="44"/>
      <c r="H90" s="44"/>
      <c r="I90" s="44"/>
      <c r="J90" s="44"/>
    </row>
    <row r="91" spans="1:10" ht="24.95" customHeight="1" x14ac:dyDescent="0.4">
      <c r="A91" s="53" t="s">
        <v>90</v>
      </c>
      <c r="B91" s="44"/>
      <c r="C91" s="44"/>
      <c r="D91" s="44"/>
      <c r="E91" s="44"/>
      <c r="F91" s="44"/>
      <c r="G91" s="44"/>
      <c r="H91" s="44"/>
      <c r="I91" s="44"/>
    </row>
    <row r="92" spans="1:10" ht="42.95" customHeight="1" x14ac:dyDescent="0.4">
      <c r="A92" s="160" t="s">
        <v>129</v>
      </c>
      <c r="B92" s="28" t="s">
        <v>49</v>
      </c>
      <c r="C92" s="28" t="s">
        <v>51</v>
      </c>
      <c r="D92" s="28" t="s">
        <v>32</v>
      </c>
      <c r="E92" s="41" t="s">
        <v>162</v>
      </c>
      <c r="F92" s="41" t="s">
        <v>163</v>
      </c>
      <c r="G92" s="28" t="s">
        <v>33</v>
      </c>
      <c r="H92" s="41" t="s">
        <v>50</v>
      </c>
      <c r="I92" s="41" t="s">
        <v>35</v>
      </c>
      <c r="J92" s="41" t="s">
        <v>113</v>
      </c>
    </row>
    <row r="93" spans="1:10" ht="24.95" customHeight="1" x14ac:dyDescent="0.4">
      <c r="A93" s="160"/>
      <c r="B93" s="49"/>
      <c r="C93" s="59"/>
      <c r="D93" s="49"/>
      <c r="E93" s="49"/>
      <c r="F93" s="49"/>
      <c r="G93" s="49"/>
      <c r="H93" s="50"/>
      <c r="I93" s="42">
        <f>IF(AND(B93&lt;&gt;"",C93&lt;&gt;"",D93&lt;&gt;"",E93&lt;&gt;"",F93&lt;&gt;"",G93&lt;&gt;"",H93&lt;&gt;""),VLOOKUP(G93,通所リハビリテーション費!$A$41:$B$45,2,0),0)</f>
        <v>0</v>
      </c>
      <c r="J93" s="42">
        <f>(I93*H93)*0.1*10</f>
        <v>0</v>
      </c>
    </row>
    <row r="94" spans="1:10" ht="24.95" customHeight="1" x14ac:dyDescent="0.4">
      <c r="A94" s="160"/>
      <c r="B94" s="49"/>
      <c r="C94" s="59"/>
      <c r="D94" s="49"/>
      <c r="E94" s="49"/>
      <c r="F94" s="49"/>
      <c r="G94" s="49"/>
      <c r="H94" s="50"/>
      <c r="I94" s="42">
        <f>IF(AND(B94&lt;&gt;"",C94&lt;&gt;"",D94&lt;&gt;"",E94&lt;&gt;"",F94&lt;&gt;"",G94&lt;&gt;"",H94&lt;&gt;""),VLOOKUP(G94,通所リハビリテーション費!$A$41:$B$45,2,0),0)</f>
        <v>0</v>
      </c>
      <c r="J94" s="42">
        <f t="shared" ref="J94:J97" si="16">(I94*H94)*0.1*10</f>
        <v>0</v>
      </c>
    </row>
    <row r="95" spans="1:10" ht="24.95" customHeight="1" x14ac:dyDescent="0.4">
      <c r="A95" s="160"/>
      <c r="B95" s="49"/>
      <c r="C95" s="59"/>
      <c r="D95" s="49"/>
      <c r="E95" s="49"/>
      <c r="F95" s="49"/>
      <c r="G95" s="49"/>
      <c r="H95" s="50"/>
      <c r="I95" s="42">
        <f>IF(AND(B95&lt;&gt;"",C95&lt;&gt;"",D95&lt;&gt;"",E95&lt;&gt;"",F95&lt;&gt;"",G95&lt;&gt;"",H95&lt;&gt;""),VLOOKUP(G95,通所リハビリテーション費!$A$41:$B$45,2,0),0)</f>
        <v>0</v>
      </c>
      <c r="J95" s="42">
        <f t="shared" si="16"/>
        <v>0</v>
      </c>
    </row>
    <row r="96" spans="1:10" ht="24.95" customHeight="1" x14ac:dyDescent="0.4">
      <c r="A96" s="160"/>
      <c r="B96" s="49"/>
      <c r="C96" s="59"/>
      <c r="D96" s="49"/>
      <c r="E96" s="49"/>
      <c r="F96" s="49"/>
      <c r="G96" s="49"/>
      <c r="H96" s="50"/>
      <c r="I96" s="42">
        <f>IF(AND(B96&lt;&gt;"",C96&lt;&gt;"",D96&lt;&gt;"",E96&lt;&gt;"",F96&lt;&gt;"",G96&lt;&gt;"",H96&lt;&gt;""),VLOOKUP(G96,通所リハビリテーション費!$A$41:$B$45,2,0),0)</f>
        <v>0</v>
      </c>
      <c r="J96" s="42">
        <f t="shared" si="16"/>
        <v>0</v>
      </c>
    </row>
    <row r="97" spans="1:10" ht="24.95" customHeight="1" x14ac:dyDescent="0.4">
      <c r="A97" s="160"/>
      <c r="B97" s="49"/>
      <c r="C97" s="59"/>
      <c r="D97" s="49"/>
      <c r="E97" s="49"/>
      <c r="F97" s="49"/>
      <c r="G97" s="49"/>
      <c r="H97" s="50"/>
      <c r="I97" s="42">
        <f>IF(AND(B97&lt;&gt;"",C97&lt;&gt;"",D97&lt;&gt;"",E97&lt;&gt;"",F97&lt;&gt;"",G97&lt;&gt;"",H97&lt;&gt;""),VLOOKUP(G97,通所リハビリテーション費!$A$41:$B$45,2,0),0)</f>
        <v>0</v>
      </c>
      <c r="J97" s="42">
        <f t="shared" si="16"/>
        <v>0</v>
      </c>
    </row>
    <row r="98" spans="1:10" ht="24.95" customHeight="1" x14ac:dyDescent="0.4">
      <c r="A98" s="160"/>
      <c r="B98" s="49"/>
      <c r="C98" s="49"/>
      <c r="D98" s="49"/>
      <c r="E98" s="49"/>
      <c r="F98" s="49"/>
      <c r="G98" s="49"/>
      <c r="H98" s="50"/>
      <c r="I98" s="42">
        <f>IF(AND(B98&lt;&gt;"",C98&lt;&gt;"",D98&lt;&gt;"",E98&lt;&gt;"",F98&lt;&gt;"",G98&lt;&gt;"",H98&lt;&gt;""),VLOOKUP(G98,通所リハビリテーション費!$A$41:$B$45,2,0),0)</f>
        <v>0</v>
      </c>
      <c r="J98" s="42">
        <f>(I98*H98)*0.1*10</f>
        <v>0</v>
      </c>
    </row>
    <row r="99" spans="1:10" ht="24.95" customHeight="1" x14ac:dyDescent="0.4">
      <c r="A99" s="160"/>
      <c r="B99" s="49"/>
      <c r="C99" s="49"/>
      <c r="D99" s="49"/>
      <c r="E99" s="49"/>
      <c r="F99" s="49"/>
      <c r="G99" s="49"/>
      <c r="H99" s="50"/>
      <c r="I99" s="42">
        <f>IF(AND(B99&lt;&gt;"",C99&lt;&gt;"",D99&lt;&gt;"",E99&lt;&gt;"",F99&lt;&gt;"",G99&lt;&gt;"",H99&lt;&gt;""),VLOOKUP(G99,通所リハビリテーション費!$A$41:$B$45,2,0),0)</f>
        <v>0</v>
      </c>
      <c r="J99" s="42">
        <f t="shared" ref="J99:J102" si="17">(I99*H99)*0.1*10</f>
        <v>0</v>
      </c>
    </row>
    <row r="100" spans="1:10" ht="24.95" customHeight="1" x14ac:dyDescent="0.4">
      <c r="A100" s="160"/>
      <c r="B100" s="49"/>
      <c r="C100" s="49"/>
      <c r="D100" s="49"/>
      <c r="E100" s="49"/>
      <c r="F100" s="49"/>
      <c r="G100" s="49"/>
      <c r="H100" s="50"/>
      <c r="I100" s="42">
        <f>IF(AND(B100&lt;&gt;"",C100&lt;&gt;"",D100&lt;&gt;"",E100&lt;&gt;"",F100&lt;&gt;"",G100&lt;&gt;"",H100&lt;&gt;""),VLOOKUP(G100,通所リハビリテーション費!$A$41:$B$45,2,0),0)</f>
        <v>0</v>
      </c>
      <c r="J100" s="42">
        <f t="shared" si="17"/>
        <v>0</v>
      </c>
    </row>
    <row r="101" spans="1:10" ht="24.95" customHeight="1" x14ac:dyDescent="0.4">
      <c r="A101" s="160"/>
      <c r="B101" s="49"/>
      <c r="C101" s="49"/>
      <c r="D101" s="49"/>
      <c r="E101" s="49"/>
      <c r="F101" s="49"/>
      <c r="G101" s="49"/>
      <c r="H101" s="50"/>
      <c r="I101" s="42">
        <f>IF(AND(B101&lt;&gt;"",C101&lt;&gt;"",D101&lt;&gt;"",E101&lt;&gt;"",F101&lt;&gt;"",G101&lt;&gt;"",H101&lt;&gt;""),VLOOKUP(G101,通所リハビリテーション費!$A$41:$B$45,2,0),0)</f>
        <v>0</v>
      </c>
      <c r="J101" s="42">
        <f t="shared" si="17"/>
        <v>0</v>
      </c>
    </row>
    <row r="102" spans="1:10" ht="24.95" customHeight="1" x14ac:dyDescent="0.4">
      <c r="A102" s="160"/>
      <c r="B102" s="49"/>
      <c r="C102" s="49"/>
      <c r="D102" s="49"/>
      <c r="E102" s="49"/>
      <c r="F102" s="49"/>
      <c r="G102" s="49"/>
      <c r="H102" s="50"/>
      <c r="I102" s="42">
        <f>IF(AND(B102&lt;&gt;"",C102&lt;&gt;"",D102&lt;&gt;"",E102&lt;&gt;"",F102&lt;&gt;"",G102&lt;&gt;"",H102&lt;&gt;""),VLOOKUP(G102,通所リハビリテーション費!$A$41:$B$45,2,0),0)</f>
        <v>0</v>
      </c>
      <c r="J102" s="42">
        <f t="shared" si="17"/>
        <v>0</v>
      </c>
    </row>
    <row r="103" spans="1:10" ht="24.95" customHeight="1" x14ac:dyDescent="0.4">
      <c r="A103" s="110" t="s">
        <v>38</v>
      </c>
      <c r="B103" s="111"/>
      <c r="C103" s="111"/>
      <c r="D103" s="111"/>
      <c r="E103" s="111"/>
      <c r="F103" s="111"/>
      <c r="G103" s="112"/>
      <c r="H103" s="43">
        <f>SUMIF(H93:H102,"&lt;&gt;#N/A")</f>
        <v>0</v>
      </c>
      <c r="I103" s="43">
        <f t="shared" ref="I103" si="18">SUMIF(I93:I102,"&lt;&gt;#N/A")</f>
        <v>0</v>
      </c>
      <c r="J103" s="43">
        <f>SUMIF(J93:J102,"&lt;&gt;#N/A")</f>
        <v>0</v>
      </c>
    </row>
    <row r="104" spans="1:10" ht="24.95" customHeight="1" x14ac:dyDescent="0.4">
      <c r="A104" s="54"/>
      <c r="B104" s="54"/>
      <c r="C104" s="54"/>
      <c r="D104" s="54"/>
      <c r="E104" s="54"/>
      <c r="F104" s="54"/>
      <c r="G104" s="55"/>
      <c r="H104" s="55"/>
      <c r="I104" s="55"/>
    </row>
    <row r="105" spans="1:10" ht="24.95" customHeight="1" x14ac:dyDescent="0.4">
      <c r="A105" s="56" t="s">
        <v>91</v>
      </c>
      <c r="B105" s="54"/>
      <c r="C105" s="54"/>
      <c r="D105" s="54"/>
      <c r="E105" s="54"/>
      <c r="F105" s="54"/>
      <c r="G105" s="55"/>
      <c r="H105" s="55"/>
      <c r="I105" s="55"/>
    </row>
    <row r="106" spans="1:10" ht="42.95" customHeight="1" x14ac:dyDescent="0.4">
      <c r="A106" s="160" t="s">
        <v>129</v>
      </c>
      <c r="B106" s="28" t="s">
        <v>49</v>
      </c>
      <c r="C106" s="28" t="s">
        <v>51</v>
      </c>
      <c r="D106" s="28" t="s">
        <v>32</v>
      </c>
      <c r="E106" s="41" t="s">
        <v>162</v>
      </c>
      <c r="F106" s="41" t="s">
        <v>163</v>
      </c>
      <c r="G106" s="28" t="s">
        <v>33</v>
      </c>
      <c r="H106" s="41" t="s">
        <v>133</v>
      </c>
      <c r="I106" s="41" t="s">
        <v>35</v>
      </c>
      <c r="J106" s="41" t="s">
        <v>113</v>
      </c>
    </row>
    <row r="107" spans="1:10" ht="24.95" customHeight="1" x14ac:dyDescent="0.4">
      <c r="A107" s="160"/>
      <c r="B107" s="49"/>
      <c r="C107" s="59"/>
      <c r="D107" s="49"/>
      <c r="E107" s="49"/>
      <c r="F107" s="49"/>
      <c r="G107" s="49"/>
      <c r="H107" s="50"/>
      <c r="I107" s="42">
        <f>IF(AND(B107&lt;&gt;"",C107&lt;&gt;"",D107&lt;&gt;"",E107&lt;&gt;"",F107&lt;&gt;"",G107&lt;&gt;"",H107&lt;&gt;""),VLOOKUP(G107,通所リハビリテーション費!$A$41:$B$45,2,0),0)</f>
        <v>0</v>
      </c>
      <c r="J107" s="42">
        <f>((I107*H107)*0.1*10)/2</f>
        <v>0</v>
      </c>
    </row>
    <row r="108" spans="1:10" ht="24.95" customHeight="1" x14ac:dyDescent="0.4">
      <c r="A108" s="160"/>
      <c r="B108" s="49"/>
      <c r="C108" s="59"/>
      <c r="D108" s="49"/>
      <c r="E108" s="49"/>
      <c r="F108" s="49"/>
      <c r="G108" s="49"/>
      <c r="H108" s="50"/>
      <c r="I108" s="42">
        <f>IF(AND(B108&lt;&gt;"",C108&lt;&gt;"",D108&lt;&gt;"",E108&lt;&gt;"",F108&lt;&gt;"",G108&lt;&gt;"",H108&lt;&gt;""),VLOOKUP(G108,通所リハビリテーション費!$A$41:$B$45,2,0),0)</f>
        <v>0</v>
      </c>
      <c r="J108" s="42">
        <f t="shared" ref="J108:J111" si="19">((I108*H108)*0.1*10)/2</f>
        <v>0</v>
      </c>
    </row>
    <row r="109" spans="1:10" ht="24.95" customHeight="1" x14ac:dyDescent="0.4">
      <c r="A109" s="160"/>
      <c r="B109" s="49"/>
      <c r="C109" s="59"/>
      <c r="D109" s="49"/>
      <c r="E109" s="49"/>
      <c r="F109" s="49"/>
      <c r="G109" s="49"/>
      <c r="H109" s="50"/>
      <c r="I109" s="42">
        <f>IF(AND(B109&lt;&gt;"",C109&lt;&gt;"",D109&lt;&gt;"",E109&lt;&gt;"",F109&lt;&gt;"",G109&lt;&gt;"",H109&lt;&gt;""),VLOOKUP(G109,通所リハビリテーション費!$A$41:$B$45,2,0),0)</f>
        <v>0</v>
      </c>
      <c r="J109" s="42">
        <f t="shared" si="19"/>
        <v>0</v>
      </c>
    </row>
    <row r="110" spans="1:10" ht="24.95" customHeight="1" x14ac:dyDescent="0.4">
      <c r="A110" s="160"/>
      <c r="B110" s="49"/>
      <c r="C110" s="59"/>
      <c r="D110" s="49"/>
      <c r="E110" s="49"/>
      <c r="F110" s="49"/>
      <c r="G110" s="49"/>
      <c r="H110" s="50"/>
      <c r="I110" s="42">
        <f>IF(AND(B110&lt;&gt;"",C110&lt;&gt;"",D110&lt;&gt;"",E110&lt;&gt;"",F110&lt;&gt;"",G110&lt;&gt;"",H110&lt;&gt;""),VLOOKUP(G110,通所リハビリテーション費!$A$41:$B$45,2,0),0)</f>
        <v>0</v>
      </c>
      <c r="J110" s="42">
        <f t="shared" si="19"/>
        <v>0</v>
      </c>
    </row>
    <row r="111" spans="1:10" ht="24.95" customHeight="1" x14ac:dyDescent="0.4">
      <c r="A111" s="160"/>
      <c r="B111" s="49"/>
      <c r="C111" s="59"/>
      <c r="D111" s="49"/>
      <c r="E111" s="49"/>
      <c r="F111" s="49"/>
      <c r="G111" s="49"/>
      <c r="H111" s="50"/>
      <c r="I111" s="42">
        <f>IF(AND(B111&lt;&gt;"",C111&lt;&gt;"",D111&lt;&gt;"",E111&lt;&gt;"",F111&lt;&gt;"",G111&lt;&gt;"",H111&lt;&gt;""),VLOOKUP(G111,通所リハビリテーション費!$A$41:$B$45,2,0),0)</f>
        <v>0</v>
      </c>
      <c r="J111" s="42">
        <f t="shared" si="19"/>
        <v>0</v>
      </c>
    </row>
    <row r="112" spans="1:10" ht="24.95" customHeight="1" x14ac:dyDescent="0.4">
      <c r="A112" s="110" t="s">
        <v>38</v>
      </c>
      <c r="B112" s="111"/>
      <c r="C112" s="111"/>
      <c r="D112" s="111"/>
      <c r="E112" s="111"/>
      <c r="F112" s="111"/>
      <c r="G112" s="112"/>
      <c r="H112" s="43">
        <f>SUMIF(H107:H111,"&lt;&gt;#N/A")</f>
        <v>0</v>
      </c>
      <c r="I112" s="43">
        <f>SUMIF(I107:I111,"&lt;&gt;#N/A")</f>
        <v>0</v>
      </c>
      <c r="J112" s="43">
        <f t="shared" ref="J112" si="20">SUMIF(J107:J111,"&lt;&gt;#N/A")</f>
        <v>0</v>
      </c>
    </row>
    <row r="113" spans="1:21" ht="24.95" customHeight="1" x14ac:dyDescent="0.4">
      <c r="A113" s="26"/>
      <c r="B113" s="26"/>
      <c r="C113" s="26"/>
      <c r="D113" s="26"/>
      <c r="E113" s="26"/>
      <c r="F113" s="26"/>
      <c r="G113" s="26"/>
      <c r="H113" s="27"/>
      <c r="I113" s="27"/>
      <c r="J113" s="27"/>
    </row>
    <row r="114" spans="1:21" s="44" customFormat="1" ht="24.95" customHeight="1" x14ac:dyDescent="0.4">
      <c r="A114" s="40" t="s">
        <v>42</v>
      </c>
      <c r="B114" s="32"/>
      <c r="C114" s="32"/>
      <c r="D114" s="32"/>
      <c r="E114" s="32"/>
      <c r="F114" s="32"/>
      <c r="G114" s="32"/>
      <c r="H114" s="32"/>
      <c r="I114" s="32"/>
      <c r="J114" s="32"/>
      <c r="Q114" s="33"/>
      <c r="R114" s="33"/>
      <c r="S114" s="33"/>
      <c r="T114" s="32"/>
      <c r="U114" s="32"/>
    </row>
    <row r="115" spans="1:21" ht="24.95" customHeight="1" x14ac:dyDescent="0.4">
      <c r="A115" s="53" t="s">
        <v>90</v>
      </c>
    </row>
    <row r="116" spans="1:21" ht="42.95" customHeight="1" x14ac:dyDescent="0.4">
      <c r="A116" s="160" t="s">
        <v>130</v>
      </c>
      <c r="B116" s="28" t="s">
        <v>49</v>
      </c>
      <c r="C116" s="28" t="s">
        <v>51</v>
      </c>
      <c r="D116" s="28" t="s">
        <v>32</v>
      </c>
      <c r="E116" s="41" t="s">
        <v>162</v>
      </c>
      <c r="F116" s="41" t="s">
        <v>163</v>
      </c>
      <c r="G116" s="28" t="s">
        <v>33</v>
      </c>
      <c r="H116" s="41" t="s">
        <v>50</v>
      </c>
      <c r="I116" s="41" t="s">
        <v>35</v>
      </c>
      <c r="J116" s="41" t="s">
        <v>113</v>
      </c>
    </row>
    <row r="117" spans="1:21" ht="24.95" customHeight="1" x14ac:dyDescent="0.4">
      <c r="A117" s="160"/>
      <c r="B117" s="49"/>
      <c r="C117" s="59"/>
      <c r="D117" s="49"/>
      <c r="E117" s="49"/>
      <c r="F117" s="49"/>
      <c r="G117" s="49"/>
      <c r="H117" s="50"/>
      <c r="I117" s="42">
        <f>IF(AND(B117&lt;&gt;"",C117&lt;&gt;"",D117&lt;&gt;"",E117&lt;&gt;"",F117&lt;&gt;"",G117&lt;&gt;"",H117&lt;&gt;""),VLOOKUP(G117,通所リハビリテーション費!$A$48:$B$52,2,0),0)</f>
        <v>0</v>
      </c>
      <c r="J117" s="42">
        <f>(I117*H117)*0.1*10</f>
        <v>0</v>
      </c>
    </row>
    <row r="118" spans="1:21" ht="24.95" customHeight="1" x14ac:dyDescent="0.4">
      <c r="A118" s="160"/>
      <c r="B118" s="49"/>
      <c r="C118" s="59"/>
      <c r="D118" s="49"/>
      <c r="E118" s="49"/>
      <c r="F118" s="49"/>
      <c r="G118" s="49"/>
      <c r="H118" s="50"/>
      <c r="I118" s="42">
        <f>IF(AND(B118&lt;&gt;"",C118&lt;&gt;"",D118&lt;&gt;"",E118&lt;&gt;"",F118&lt;&gt;"",G118&lt;&gt;"",H118&lt;&gt;""),VLOOKUP(G118,通所リハビリテーション費!$A$48:$B$52,2,0),0)</f>
        <v>0</v>
      </c>
      <c r="J118" s="42">
        <f t="shared" ref="J118:J121" si="21">(I118*H118)*0.1*10</f>
        <v>0</v>
      </c>
    </row>
    <row r="119" spans="1:21" ht="24.95" customHeight="1" x14ac:dyDescent="0.4">
      <c r="A119" s="160"/>
      <c r="B119" s="49"/>
      <c r="C119" s="59"/>
      <c r="D119" s="49"/>
      <c r="E119" s="49"/>
      <c r="F119" s="49"/>
      <c r="G119" s="49"/>
      <c r="H119" s="50"/>
      <c r="I119" s="42">
        <f>IF(AND(B119&lt;&gt;"",C119&lt;&gt;"",D119&lt;&gt;"",E119&lt;&gt;"",F119&lt;&gt;"",G119&lt;&gt;"",H119&lt;&gt;""),VLOOKUP(G119,通所リハビリテーション費!$A$48:$B$52,2,0),0)</f>
        <v>0</v>
      </c>
      <c r="J119" s="42">
        <f t="shared" si="21"/>
        <v>0</v>
      </c>
    </row>
    <row r="120" spans="1:21" ht="24.95" customHeight="1" x14ac:dyDescent="0.4">
      <c r="A120" s="160"/>
      <c r="B120" s="49"/>
      <c r="C120" s="59"/>
      <c r="D120" s="49"/>
      <c r="E120" s="49"/>
      <c r="F120" s="49"/>
      <c r="G120" s="49"/>
      <c r="H120" s="50"/>
      <c r="I120" s="42">
        <f>IF(AND(B120&lt;&gt;"",C120&lt;&gt;"",D120&lt;&gt;"",E120&lt;&gt;"",F120&lt;&gt;"",G120&lt;&gt;"",H120&lt;&gt;""),VLOOKUP(G120,通所リハビリテーション費!$A$48:$B$52,2,0),0)</f>
        <v>0</v>
      </c>
      <c r="J120" s="42">
        <f t="shared" si="21"/>
        <v>0</v>
      </c>
    </row>
    <row r="121" spans="1:21" ht="24.95" customHeight="1" x14ac:dyDescent="0.4">
      <c r="A121" s="160"/>
      <c r="B121" s="49"/>
      <c r="C121" s="59"/>
      <c r="D121" s="49"/>
      <c r="E121" s="49"/>
      <c r="F121" s="49"/>
      <c r="G121" s="49"/>
      <c r="H121" s="50"/>
      <c r="I121" s="42">
        <f>IF(AND(B121&lt;&gt;"",C121&lt;&gt;"",D121&lt;&gt;"",E121&lt;&gt;"",F121&lt;&gt;"",G121&lt;&gt;"",H121&lt;&gt;""),VLOOKUP(G121,通所リハビリテーション費!$A$48:$B$52,2,0),0)</f>
        <v>0</v>
      </c>
      <c r="J121" s="42">
        <f t="shared" si="21"/>
        <v>0</v>
      </c>
    </row>
    <row r="122" spans="1:21" ht="24.95" customHeight="1" x14ac:dyDescent="0.4">
      <c r="A122" s="160"/>
      <c r="B122" s="49"/>
      <c r="C122" s="49"/>
      <c r="D122" s="49"/>
      <c r="E122" s="49"/>
      <c r="F122" s="49"/>
      <c r="G122" s="49"/>
      <c r="H122" s="50"/>
      <c r="I122" s="42">
        <f>IF(AND(B122&lt;&gt;"",C122&lt;&gt;"",D122&lt;&gt;"",E122&lt;&gt;"",F122&lt;&gt;"",G122&lt;&gt;"",H122&lt;&gt;""),VLOOKUP(G122,通所リハビリテーション費!$A$48:$B$52,2,0),0)</f>
        <v>0</v>
      </c>
      <c r="J122" s="42">
        <f>(I122*H122)*0.1*10</f>
        <v>0</v>
      </c>
    </row>
    <row r="123" spans="1:21" ht="24.95" customHeight="1" x14ac:dyDescent="0.4">
      <c r="A123" s="160"/>
      <c r="B123" s="49"/>
      <c r="C123" s="49"/>
      <c r="D123" s="49"/>
      <c r="E123" s="49"/>
      <c r="F123" s="49"/>
      <c r="G123" s="49"/>
      <c r="H123" s="50"/>
      <c r="I123" s="42">
        <f>IF(AND(B123&lt;&gt;"",C123&lt;&gt;"",D123&lt;&gt;"",E123&lt;&gt;"",F123&lt;&gt;"",G123&lt;&gt;"",H123&lt;&gt;""),VLOOKUP(G123,通所リハビリテーション費!$A$48:$B$52,2,0),0)</f>
        <v>0</v>
      </c>
      <c r="J123" s="42">
        <f t="shared" ref="J123:J126" si="22">(I123*H123)*0.1*10</f>
        <v>0</v>
      </c>
    </row>
    <row r="124" spans="1:21" ht="24.95" customHeight="1" x14ac:dyDescent="0.4">
      <c r="A124" s="160"/>
      <c r="B124" s="49"/>
      <c r="C124" s="49"/>
      <c r="D124" s="49"/>
      <c r="E124" s="49"/>
      <c r="F124" s="49"/>
      <c r="G124" s="49"/>
      <c r="H124" s="50"/>
      <c r="I124" s="42">
        <f>IF(AND(B124&lt;&gt;"",C124&lt;&gt;"",D124&lt;&gt;"",E124&lt;&gt;"",F124&lt;&gt;"",G124&lt;&gt;"",H124&lt;&gt;""),VLOOKUP(G124,通所リハビリテーション費!$A$48:$B$52,2,0),0)</f>
        <v>0</v>
      </c>
      <c r="J124" s="42">
        <f t="shared" si="22"/>
        <v>0</v>
      </c>
    </row>
    <row r="125" spans="1:21" ht="24.95" customHeight="1" x14ac:dyDescent="0.4">
      <c r="A125" s="160"/>
      <c r="B125" s="49"/>
      <c r="C125" s="49"/>
      <c r="D125" s="49"/>
      <c r="E125" s="49"/>
      <c r="F125" s="49"/>
      <c r="G125" s="49"/>
      <c r="H125" s="50"/>
      <c r="I125" s="42">
        <f>IF(AND(B125&lt;&gt;"",C125&lt;&gt;"",D125&lt;&gt;"",E125&lt;&gt;"",F125&lt;&gt;"",G125&lt;&gt;"",H125&lt;&gt;""),VLOOKUP(G125,通所リハビリテーション費!$A$48:$B$52,2,0),0)</f>
        <v>0</v>
      </c>
      <c r="J125" s="42">
        <f t="shared" si="22"/>
        <v>0</v>
      </c>
    </row>
    <row r="126" spans="1:21" ht="24.95" customHeight="1" x14ac:dyDescent="0.4">
      <c r="A126" s="160"/>
      <c r="B126" s="49"/>
      <c r="C126" s="49"/>
      <c r="D126" s="49"/>
      <c r="E126" s="49"/>
      <c r="F126" s="49"/>
      <c r="G126" s="49"/>
      <c r="H126" s="50"/>
      <c r="I126" s="42">
        <f>IF(AND(B126&lt;&gt;"",C126&lt;&gt;"",D126&lt;&gt;"",E126&lt;&gt;"",F126&lt;&gt;"",G126&lt;&gt;"",H126&lt;&gt;""),VLOOKUP(G126,通所リハビリテーション費!$A$48:$B$52,2,0),0)</f>
        <v>0</v>
      </c>
      <c r="J126" s="42">
        <f t="shared" si="22"/>
        <v>0</v>
      </c>
    </row>
    <row r="127" spans="1:21" ht="24.95" customHeight="1" x14ac:dyDescent="0.4">
      <c r="A127" s="110" t="s">
        <v>38</v>
      </c>
      <c r="B127" s="111"/>
      <c r="C127" s="111"/>
      <c r="D127" s="111"/>
      <c r="E127" s="111"/>
      <c r="F127" s="111"/>
      <c r="G127" s="112"/>
      <c r="H127" s="43">
        <f>SUMIF(H117:H126,"&lt;&gt;#N/A")</f>
        <v>0</v>
      </c>
      <c r="I127" s="43">
        <f t="shared" ref="I127:J127" si="23">SUMIF(I117:I126,"&lt;&gt;#N/A")</f>
        <v>0</v>
      </c>
      <c r="J127" s="43">
        <f t="shared" si="23"/>
        <v>0</v>
      </c>
    </row>
    <row r="128" spans="1:21" ht="24.95" customHeight="1" x14ac:dyDescent="0.4">
      <c r="A128" s="54"/>
      <c r="B128" s="54"/>
      <c r="C128" s="54"/>
      <c r="D128" s="54"/>
      <c r="E128" s="54"/>
      <c r="F128" s="54"/>
      <c r="G128" s="55"/>
      <c r="H128" s="55"/>
      <c r="I128" s="55"/>
    </row>
    <row r="129" spans="1:10" ht="24.95" customHeight="1" x14ac:dyDescent="0.4">
      <c r="A129" s="56" t="s">
        <v>91</v>
      </c>
      <c r="B129" s="54"/>
      <c r="C129" s="54"/>
      <c r="D129" s="54"/>
      <c r="E129" s="54"/>
      <c r="F129" s="54"/>
      <c r="G129" s="55"/>
      <c r="H129" s="55"/>
      <c r="I129" s="55"/>
    </row>
    <row r="130" spans="1:10" ht="42.95" customHeight="1" x14ac:dyDescent="0.4">
      <c r="A130" s="160" t="s">
        <v>130</v>
      </c>
      <c r="B130" s="28" t="s">
        <v>49</v>
      </c>
      <c r="C130" s="28" t="s">
        <v>51</v>
      </c>
      <c r="D130" s="28" t="s">
        <v>32</v>
      </c>
      <c r="E130" s="41" t="s">
        <v>162</v>
      </c>
      <c r="F130" s="41" t="s">
        <v>163</v>
      </c>
      <c r="G130" s="28" t="s">
        <v>33</v>
      </c>
      <c r="H130" s="41" t="s">
        <v>133</v>
      </c>
      <c r="I130" s="41" t="s">
        <v>35</v>
      </c>
      <c r="J130" s="41" t="s">
        <v>113</v>
      </c>
    </row>
    <row r="131" spans="1:10" ht="24.95" customHeight="1" x14ac:dyDescent="0.4">
      <c r="A131" s="160"/>
      <c r="B131" s="49"/>
      <c r="C131" s="59"/>
      <c r="D131" s="49"/>
      <c r="E131" s="49"/>
      <c r="F131" s="49"/>
      <c r="G131" s="49"/>
      <c r="H131" s="50"/>
      <c r="I131" s="42">
        <f>IF(AND(B131&lt;&gt;"",C131&lt;&gt;"",D131&lt;&gt;"",E131&lt;&gt;"",F131&lt;&gt;"",G131&lt;&gt;"",H131&lt;&gt;""),VLOOKUP(G131,通所リハビリテーション費!$A$48:$B$52,2,0),0)</f>
        <v>0</v>
      </c>
      <c r="J131" s="42">
        <f>((I131*H131)*0.1*10)/2</f>
        <v>0</v>
      </c>
    </row>
    <row r="132" spans="1:10" ht="24.95" customHeight="1" x14ac:dyDescent="0.4">
      <c r="A132" s="160"/>
      <c r="B132" s="49"/>
      <c r="C132" s="59"/>
      <c r="D132" s="49"/>
      <c r="E132" s="49"/>
      <c r="F132" s="49"/>
      <c r="G132" s="49"/>
      <c r="H132" s="50"/>
      <c r="I132" s="42">
        <f>IF(AND(B132&lt;&gt;"",C132&lt;&gt;"",D132&lt;&gt;"",E132&lt;&gt;"",F132&lt;&gt;"",G132&lt;&gt;"",H132&lt;&gt;""),VLOOKUP(G132,通所リハビリテーション費!$A$48:$B$52,2,0),0)</f>
        <v>0</v>
      </c>
      <c r="J132" s="42">
        <f t="shared" ref="J132:J135" si="24">((I132*H132)*0.1*10)/2</f>
        <v>0</v>
      </c>
    </row>
    <row r="133" spans="1:10" ht="24.95" customHeight="1" x14ac:dyDescent="0.4">
      <c r="A133" s="160"/>
      <c r="B133" s="49"/>
      <c r="C133" s="59"/>
      <c r="D133" s="49"/>
      <c r="E133" s="49"/>
      <c r="F133" s="49"/>
      <c r="G133" s="49"/>
      <c r="H133" s="50"/>
      <c r="I133" s="42">
        <f>IF(AND(B133&lt;&gt;"",C133&lt;&gt;"",D133&lt;&gt;"",E133&lt;&gt;"",F133&lt;&gt;"",G133&lt;&gt;"",H133&lt;&gt;""),VLOOKUP(G133,通所リハビリテーション費!$A$48:$B$52,2,0),0)</f>
        <v>0</v>
      </c>
      <c r="J133" s="42">
        <f t="shared" si="24"/>
        <v>0</v>
      </c>
    </row>
    <row r="134" spans="1:10" ht="24.95" customHeight="1" x14ac:dyDescent="0.4">
      <c r="A134" s="160"/>
      <c r="B134" s="49"/>
      <c r="C134" s="59"/>
      <c r="D134" s="49"/>
      <c r="E134" s="49"/>
      <c r="F134" s="49"/>
      <c r="G134" s="49"/>
      <c r="H134" s="50"/>
      <c r="I134" s="42">
        <f>IF(AND(B134&lt;&gt;"",C134&lt;&gt;"",D134&lt;&gt;"",E134&lt;&gt;"",F134&lt;&gt;"",G134&lt;&gt;"",H134&lt;&gt;""),VLOOKUP(G134,通所リハビリテーション費!$A$48:$B$52,2,0),0)</f>
        <v>0</v>
      </c>
      <c r="J134" s="42">
        <f t="shared" si="24"/>
        <v>0</v>
      </c>
    </row>
    <row r="135" spans="1:10" ht="24.95" customHeight="1" x14ac:dyDescent="0.4">
      <c r="A135" s="160"/>
      <c r="B135" s="49"/>
      <c r="C135" s="59"/>
      <c r="D135" s="49"/>
      <c r="E135" s="49"/>
      <c r="F135" s="49"/>
      <c r="G135" s="49"/>
      <c r="H135" s="50"/>
      <c r="I135" s="42">
        <f>IF(AND(B135&lt;&gt;"",C135&lt;&gt;"",D135&lt;&gt;"",E135&lt;&gt;"",F135&lt;&gt;"",G135&lt;&gt;"",H135&lt;&gt;""),VLOOKUP(G135,通所リハビリテーション費!$A$48:$B$52,2,0),0)</f>
        <v>0</v>
      </c>
      <c r="J135" s="42">
        <f t="shared" si="24"/>
        <v>0</v>
      </c>
    </row>
    <row r="136" spans="1:10" ht="24.95" customHeight="1" x14ac:dyDescent="0.4">
      <c r="A136" s="110" t="s">
        <v>38</v>
      </c>
      <c r="B136" s="111"/>
      <c r="C136" s="111"/>
      <c r="D136" s="111"/>
      <c r="E136" s="111"/>
      <c r="F136" s="111"/>
      <c r="G136" s="112"/>
      <c r="H136" s="43">
        <f>SUMIF(H131:H135,"&lt;&gt;#N/A")</f>
        <v>0</v>
      </c>
      <c r="I136" s="43">
        <f t="shared" ref="I136:J136" si="25">SUMIF(I131:I135,"&lt;&gt;#N/A")</f>
        <v>0</v>
      </c>
      <c r="J136" s="43">
        <f t="shared" si="25"/>
        <v>0</v>
      </c>
    </row>
    <row r="137" spans="1:10" ht="24.95" customHeight="1" x14ac:dyDescent="0.4">
      <c r="A137" s="26"/>
      <c r="B137" s="26"/>
      <c r="C137" s="26"/>
      <c r="D137" s="26"/>
      <c r="E137" s="26"/>
      <c r="F137" s="26"/>
      <c r="G137" s="26"/>
      <c r="H137" s="27"/>
      <c r="I137" s="27"/>
      <c r="J137" s="27"/>
    </row>
    <row r="138" spans="1:10" ht="24.95" customHeight="1" x14ac:dyDescent="0.4">
      <c r="A138" s="40" t="s">
        <v>43</v>
      </c>
    </row>
    <row r="139" spans="1:10" ht="24.95" customHeight="1" x14ac:dyDescent="0.4">
      <c r="A139" s="53" t="s">
        <v>90</v>
      </c>
    </row>
    <row r="140" spans="1:10" ht="42.95" customHeight="1" x14ac:dyDescent="0.4">
      <c r="A140" s="160" t="s">
        <v>131</v>
      </c>
      <c r="B140" s="28" t="s">
        <v>49</v>
      </c>
      <c r="C140" s="28" t="s">
        <v>51</v>
      </c>
      <c r="D140" s="28" t="s">
        <v>32</v>
      </c>
      <c r="E140" s="41" t="s">
        <v>162</v>
      </c>
      <c r="F140" s="41" t="s">
        <v>163</v>
      </c>
      <c r="G140" s="28" t="s">
        <v>33</v>
      </c>
      <c r="H140" s="41" t="s">
        <v>50</v>
      </c>
      <c r="I140" s="41" t="s">
        <v>35</v>
      </c>
      <c r="J140" s="41" t="s">
        <v>113</v>
      </c>
    </row>
    <row r="141" spans="1:10" ht="24.95" customHeight="1" x14ac:dyDescent="0.4">
      <c r="A141" s="160"/>
      <c r="B141" s="49"/>
      <c r="C141" s="59"/>
      <c r="D141" s="49"/>
      <c r="E141" s="49"/>
      <c r="F141" s="49"/>
      <c r="G141" s="49"/>
      <c r="H141" s="50"/>
      <c r="I141" s="42">
        <f>IF(AND(B141&lt;&gt;"",C141&lt;&gt;"",D141&lt;&gt;"",E141&lt;&gt;"",F141&lt;&gt;"",G141&lt;&gt;"",H141&lt;&gt;""),VLOOKUP(G141,通所リハビリテーション費!$A$55:$B$59,2,0),0)</f>
        <v>0</v>
      </c>
      <c r="J141" s="42">
        <f>(I141*H141)*0.1*10</f>
        <v>0</v>
      </c>
    </row>
    <row r="142" spans="1:10" ht="24.95" customHeight="1" x14ac:dyDescent="0.4">
      <c r="A142" s="160"/>
      <c r="B142" s="49"/>
      <c r="C142" s="59"/>
      <c r="D142" s="49"/>
      <c r="E142" s="49"/>
      <c r="F142" s="49"/>
      <c r="G142" s="49"/>
      <c r="H142" s="50"/>
      <c r="I142" s="42">
        <f>IF(AND(B142&lt;&gt;"",C142&lt;&gt;"",D142&lt;&gt;"",E142&lt;&gt;"",F142&lt;&gt;"",G142&lt;&gt;"",H142&lt;&gt;""),VLOOKUP(G142,通所リハビリテーション費!$A$55:$B$59,2,0),0)</f>
        <v>0</v>
      </c>
      <c r="J142" s="42">
        <f t="shared" ref="J142:J145" si="26">(I142*H142)*0.1*10</f>
        <v>0</v>
      </c>
    </row>
    <row r="143" spans="1:10" ht="24.95" customHeight="1" x14ac:dyDescent="0.4">
      <c r="A143" s="160"/>
      <c r="B143" s="49"/>
      <c r="C143" s="59"/>
      <c r="D143" s="49"/>
      <c r="E143" s="49"/>
      <c r="F143" s="49"/>
      <c r="G143" s="49"/>
      <c r="H143" s="50"/>
      <c r="I143" s="42">
        <f>IF(AND(B143&lt;&gt;"",C143&lt;&gt;"",D143&lt;&gt;"",E143&lt;&gt;"",F143&lt;&gt;"",G143&lt;&gt;"",H143&lt;&gt;""),VLOOKUP(G143,通所リハビリテーション費!$A$55:$B$59,2,0),0)</f>
        <v>0</v>
      </c>
      <c r="J143" s="42">
        <f t="shared" si="26"/>
        <v>0</v>
      </c>
    </row>
    <row r="144" spans="1:10" ht="24.95" customHeight="1" x14ac:dyDescent="0.4">
      <c r="A144" s="160"/>
      <c r="B144" s="49"/>
      <c r="C144" s="59"/>
      <c r="D144" s="49"/>
      <c r="E144" s="49"/>
      <c r="F144" s="49"/>
      <c r="G144" s="49"/>
      <c r="H144" s="50"/>
      <c r="I144" s="42">
        <f>IF(AND(B144&lt;&gt;"",C144&lt;&gt;"",D144&lt;&gt;"",E144&lt;&gt;"",F144&lt;&gt;"",G144&lt;&gt;"",H144&lt;&gt;""),VLOOKUP(G144,通所リハビリテーション費!$A$55:$B$59,2,0),0)</f>
        <v>0</v>
      </c>
      <c r="J144" s="42">
        <f t="shared" si="26"/>
        <v>0</v>
      </c>
    </row>
    <row r="145" spans="1:10" ht="24.95" customHeight="1" x14ac:dyDescent="0.4">
      <c r="A145" s="160"/>
      <c r="B145" s="49"/>
      <c r="C145" s="59"/>
      <c r="D145" s="49"/>
      <c r="E145" s="49"/>
      <c r="F145" s="49"/>
      <c r="G145" s="49"/>
      <c r="H145" s="50"/>
      <c r="I145" s="42">
        <f>IF(AND(B145&lt;&gt;"",C145&lt;&gt;"",D145&lt;&gt;"",E145&lt;&gt;"",F145&lt;&gt;"",G145&lt;&gt;"",H145&lt;&gt;""),VLOOKUP(G145,通所リハビリテーション費!$A$55:$B$59,2,0),0)</f>
        <v>0</v>
      </c>
      <c r="J145" s="42">
        <f t="shared" si="26"/>
        <v>0</v>
      </c>
    </row>
    <row r="146" spans="1:10" ht="24.95" customHeight="1" x14ac:dyDescent="0.4">
      <c r="A146" s="160"/>
      <c r="B146" s="49"/>
      <c r="C146" s="49"/>
      <c r="D146" s="49"/>
      <c r="E146" s="49"/>
      <c r="F146" s="49"/>
      <c r="G146" s="49"/>
      <c r="H146" s="50"/>
      <c r="I146" s="42">
        <f>IF(AND(B146&lt;&gt;"",C146&lt;&gt;"",D146&lt;&gt;"",E146&lt;&gt;"",F146&lt;&gt;"",G146&lt;&gt;"",H146&lt;&gt;""),VLOOKUP(G146,通所リハビリテーション費!$A$55:$B$59,2,0),0)</f>
        <v>0</v>
      </c>
      <c r="J146" s="42">
        <f>(I146*H146)*0.1*10</f>
        <v>0</v>
      </c>
    </row>
    <row r="147" spans="1:10" ht="24.95" customHeight="1" x14ac:dyDescent="0.4">
      <c r="A147" s="160"/>
      <c r="B147" s="49"/>
      <c r="C147" s="49"/>
      <c r="D147" s="49"/>
      <c r="E147" s="49"/>
      <c r="F147" s="49"/>
      <c r="G147" s="49"/>
      <c r="H147" s="50"/>
      <c r="I147" s="42">
        <f>IF(AND(B147&lt;&gt;"",C147&lt;&gt;"",D147&lt;&gt;"",E147&lt;&gt;"",F147&lt;&gt;"",G147&lt;&gt;"",H147&lt;&gt;""),VLOOKUP(G147,通所リハビリテーション費!$A$55:$B$59,2,0),0)</f>
        <v>0</v>
      </c>
      <c r="J147" s="42">
        <f t="shared" ref="J147:J150" si="27">(I147*H147)*0.1*10</f>
        <v>0</v>
      </c>
    </row>
    <row r="148" spans="1:10" ht="24.95" customHeight="1" x14ac:dyDescent="0.4">
      <c r="A148" s="160"/>
      <c r="B148" s="49"/>
      <c r="C148" s="49"/>
      <c r="D148" s="49"/>
      <c r="E148" s="49"/>
      <c r="F148" s="49"/>
      <c r="G148" s="49"/>
      <c r="H148" s="50"/>
      <c r="I148" s="42">
        <f>IF(AND(B148&lt;&gt;"",C148&lt;&gt;"",D148&lt;&gt;"",E148&lt;&gt;"",F148&lt;&gt;"",G148&lt;&gt;"",H148&lt;&gt;""),VLOOKUP(G148,通所リハビリテーション費!$A$55:$B$59,2,0),0)</f>
        <v>0</v>
      </c>
      <c r="J148" s="42">
        <f t="shared" si="27"/>
        <v>0</v>
      </c>
    </row>
    <row r="149" spans="1:10" ht="24.95" customHeight="1" x14ac:dyDescent="0.4">
      <c r="A149" s="160"/>
      <c r="B149" s="49"/>
      <c r="C149" s="49"/>
      <c r="D149" s="49"/>
      <c r="E149" s="49"/>
      <c r="F149" s="49"/>
      <c r="G149" s="49"/>
      <c r="H149" s="50"/>
      <c r="I149" s="42">
        <f>IF(AND(B149&lt;&gt;"",C149&lt;&gt;"",D149&lt;&gt;"",E149&lt;&gt;"",F149&lt;&gt;"",G149&lt;&gt;"",H149&lt;&gt;""),VLOOKUP(G149,通所リハビリテーション費!$A$55:$B$59,2,0),0)</f>
        <v>0</v>
      </c>
      <c r="J149" s="42">
        <f t="shared" si="27"/>
        <v>0</v>
      </c>
    </row>
    <row r="150" spans="1:10" ht="24.95" customHeight="1" x14ac:dyDescent="0.4">
      <c r="A150" s="160"/>
      <c r="B150" s="49"/>
      <c r="C150" s="49"/>
      <c r="D150" s="49"/>
      <c r="E150" s="49"/>
      <c r="F150" s="49"/>
      <c r="G150" s="49"/>
      <c r="H150" s="50"/>
      <c r="I150" s="42">
        <f>IF(AND(B150&lt;&gt;"",C150&lt;&gt;"",D150&lt;&gt;"",E150&lt;&gt;"",F150&lt;&gt;"",G150&lt;&gt;"",H150&lt;&gt;""),VLOOKUP(G150,通所リハビリテーション費!$A$55:$B$59,2,0),0)</f>
        <v>0</v>
      </c>
      <c r="J150" s="42">
        <f t="shared" si="27"/>
        <v>0</v>
      </c>
    </row>
    <row r="151" spans="1:10" ht="24.95" customHeight="1" x14ac:dyDescent="0.4">
      <c r="A151" s="110" t="s">
        <v>38</v>
      </c>
      <c r="B151" s="111"/>
      <c r="C151" s="111"/>
      <c r="D151" s="111"/>
      <c r="E151" s="111"/>
      <c r="F151" s="111"/>
      <c r="G151" s="112"/>
      <c r="H151" s="43">
        <f>SUMIF(H141:H150,"&lt;&gt;#N/A")</f>
        <v>0</v>
      </c>
      <c r="I151" s="43">
        <f t="shared" ref="I151:J151" si="28">SUMIF(I141:I150,"&lt;&gt;#N/A")</f>
        <v>0</v>
      </c>
      <c r="J151" s="43">
        <f t="shared" si="28"/>
        <v>0</v>
      </c>
    </row>
    <row r="152" spans="1:10" ht="24.95" customHeight="1" x14ac:dyDescent="0.4">
      <c r="A152" s="54"/>
      <c r="B152" s="54"/>
      <c r="C152" s="54"/>
      <c r="D152" s="54"/>
      <c r="E152" s="54"/>
      <c r="F152" s="54"/>
      <c r="G152" s="55"/>
      <c r="H152" s="55"/>
      <c r="I152" s="55"/>
    </row>
    <row r="153" spans="1:10" ht="24.95" customHeight="1" x14ac:dyDescent="0.4">
      <c r="A153" s="56" t="s">
        <v>91</v>
      </c>
      <c r="B153" s="54"/>
      <c r="C153" s="54"/>
      <c r="D153" s="54"/>
      <c r="E153" s="54"/>
      <c r="F153" s="54"/>
      <c r="G153" s="55"/>
      <c r="H153" s="55"/>
      <c r="I153" s="55"/>
    </row>
    <row r="154" spans="1:10" ht="42.95" customHeight="1" x14ac:dyDescent="0.4">
      <c r="A154" s="160" t="s">
        <v>131</v>
      </c>
      <c r="B154" s="28" t="s">
        <v>49</v>
      </c>
      <c r="C154" s="28" t="s">
        <v>51</v>
      </c>
      <c r="D154" s="28" t="s">
        <v>32</v>
      </c>
      <c r="E154" s="41" t="s">
        <v>162</v>
      </c>
      <c r="F154" s="41" t="s">
        <v>163</v>
      </c>
      <c r="G154" s="28" t="s">
        <v>33</v>
      </c>
      <c r="H154" s="41" t="s">
        <v>133</v>
      </c>
      <c r="I154" s="41" t="s">
        <v>35</v>
      </c>
      <c r="J154" s="41" t="s">
        <v>113</v>
      </c>
    </row>
    <row r="155" spans="1:10" ht="24.95" customHeight="1" x14ac:dyDescent="0.4">
      <c r="A155" s="160"/>
      <c r="B155" s="49"/>
      <c r="C155" s="59"/>
      <c r="D155" s="49"/>
      <c r="E155" s="49"/>
      <c r="F155" s="49"/>
      <c r="G155" s="49"/>
      <c r="H155" s="50"/>
      <c r="I155" s="42">
        <f>IF(AND(B155&lt;&gt;"",C155&lt;&gt;"",D155&lt;&gt;"",E155&lt;&gt;"",F155&lt;&gt;"",G155&lt;&gt;"",H155&lt;&gt;""),VLOOKUP(G155,通所リハビリテーション費!$A$55:$B$59,2,0),0)</f>
        <v>0</v>
      </c>
      <c r="J155" s="42">
        <f>((I155*H155)*0.1*10)/2</f>
        <v>0</v>
      </c>
    </row>
    <row r="156" spans="1:10" ht="24.95" customHeight="1" x14ac:dyDescent="0.4">
      <c r="A156" s="160"/>
      <c r="B156" s="49"/>
      <c r="C156" s="59"/>
      <c r="D156" s="49"/>
      <c r="E156" s="49"/>
      <c r="F156" s="49"/>
      <c r="G156" s="49"/>
      <c r="H156" s="50"/>
      <c r="I156" s="42">
        <f>IF(AND(B156&lt;&gt;"",C156&lt;&gt;"",D156&lt;&gt;"",E156&lt;&gt;"",F156&lt;&gt;"",G156&lt;&gt;"",H156&lt;&gt;""),VLOOKUP(G156,通所リハビリテーション費!$A$55:$B$59,2,0),0)</f>
        <v>0</v>
      </c>
      <c r="J156" s="42">
        <f t="shared" ref="J156:J159" si="29">((I156*H156)*0.1*10)/2</f>
        <v>0</v>
      </c>
    </row>
    <row r="157" spans="1:10" ht="24.95" customHeight="1" x14ac:dyDescent="0.4">
      <c r="A157" s="160"/>
      <c r="B157" s="49"/>
      <c r="C157" s="59"/>
      <c r="D157" s="49"/>
      <c r="E157" s="49"/>
      <c r="F157" s="49"/>
      <c r="G157" s="49"/>
      <c r="H157" s="50"/>
      <c r="I157" s="42">
        <f>IF(AND(B157&lt;&gt;"",C157&lt;&gt;"",D157&lt;&gt;"",E157&lt;&gt;"",F157&lt;&gt;"",G157&lt;&gt;"",H157&lt;&gt;""),VLOOKUP(G157,通所リハビリテーション費!$A$55:$B$59,2,0),0)</f>
        <v>0</v>
      </c>
      <c r="J157" s="42">
        <f t="shared" si="29"/>
        <v>0</v>
      </c>
    </row>
    <row r="158" spans="1:10" ht="24.95" customHeight="1" x14ac:dyDescent="0.4">
      <c r="A158" s="160"/>
      <c r="B158" s="49"/>
      <c r="C158" s="59"/>
      <c r="D158" s="49"/>
      <c r="E158" s="49"/>
      <c r="F158" s="49"/>
      <c r="G158" s="49"/>
      <c r="H158" s="50"/>
      <c r="I158" s="42">
        <f>IF(AND(B158&lt;&gt;"",C158&lt;&gt;"",D158&lt;&gt;"",E158&lt;&gt;"",F158&lt;&gt;"",G158&lt;&gt;"",H158&lt;&gt;""),VLOOKUP(G158,通所リハビリテーション費!$A$55:$B$59,2,0),0)</f>
        <v>0</v>
      </c>
      <c r="J158" s="42">
        <f t="shared" si="29"/>
        <v>0</v>
      </c>
    </row>
    <row r="159" spans="1:10" ht="24.95" customHeight="1" x14ac:dyDescent="0.4">
      <c r="A159" s="160"/>
      <c r="B159" s="49"/>
      <c r="C159" s="59"/>
      <c r="D159" s="49"/>
      <c r="E159" s="49"/>
      <c r="F159" s="49"/>
      <c r="G159" s="49"/>
      <c r="H159" s="50"/>
      <c r="I159" s="42">
        <f>IF(AND(B159&lt;&gt;"",C159&lt;&gt;"",D159&lt;&gt;"",E159&lt;&gt;"",F159&lt;&gt;"",G159&lt;&gt;"",H159&lt;&gt;""),VLOOKUP(G159,通所リハビリテーション費!$A$55:$B$59,2,0),0)</f>
        <v>0</v>
      </c>
      <c r="J159" s="42">
        <f t="shared" si="29"/>
        <v>0</v>
      </c>
    </row>
    <row r="160" spans="1:10" ht="24.95" customHeight="1" x14ac:dyDescent="0.4">
      <c r="A160" s="110" t="s">
        <v>38</v>
      </c>
      <c r="B160" s="111"/>
      <c r="C160" s="111"/>
      <c r="D160" s="111"/>
      <c r="E160" s="111"/>
      <c r="F160" s="111"/>
      <c r="G160" s="112"/>
      <c r="H160" s="43">
        <f>SUMIF(H155:H159,"&lt;&gt;#N/A")</f>
        <v>0</v>
      </c>
      <c r="I160" s="43">
        <f t="shared" ref="I160:J160" si="30">SUMIF(I155:I159,"&lt;&gt;#N/A")</f>
        <v>0</v>
      </c>
      <c r="J160" s="43">
        <f t="shared" si="30"/>
        <v>0</v>
      </c>
    </row>
    <row r="161" spans="1:10" ht="24.95" customHeight="1" x14ac:dyDescent="0.4">
      <c r="A161" s="26"/>
      <c r="B161" s="26"/>
      <c r="C161" s="26"/>
      <c r="D161" s="26"/>
      <c r="E161" s="26"/>
      <c r="F161" s="26"/>
      <c r="G161" s="26"/>
      <c r="H161" s="27"/>
      <c r="I161" s="27"/>
      <c r="J161" s="27"/>
    </row>
    <row r="162" spans="1:10" ht="24.95" customHeight="1" x14ac:dyDescent="0.4">
      <c r="A162" s="40" t="s">
        <v>44</v>
      </c>
    </row>
    <row r="163" spans="1:10" ht="24.95" customHeight="1" x14ac:dyDescent="0.4">
      <c r="A163" s="53" t="s">
        <v>90</v>
      </c>
    </row>
    <row r="164" spans="1:10" ht="42.95" customHeight="1" x14ac:dyDescent="0.4">
      <c r="A164" s="157" t="s">
        <v>132</v>
      </c>
      <c r="B164" s="28" t="s">
        <v>49</v>
      </c>
      <c r="C164" s="28" t="s">
        <v>51</v>
      </c>
      <c r="D164" s="28" t="s">
        <v>32</v>
      </c>
      <c r="E164" s="41" t="s">
        <v>162</v>
      </c>
      <c r="F164" s="41" t="s">
        <v>163</v>
      </c>
      <c r="G164" s="28" t="s">
        <v>33</v>
      </c>
      <c r="H164" s="41" t="s">
        <v>50</v>
      </c>
      <c r="I164" s="41" t="s">
        <v>35</v>
      </c>
      <c r="J164" s="41" t="s">
        <v>113</v>
      </c>
    </row>
    <row r="165" spans="1:10" ht="24.95" customHeight="1" x14ac:dyDescent="0.4">
      <c r="A165" s="158"/>
      <c r="B165" s="49"/>
      <c r="C165" s="59"/>
      <c r="D165" s="49"/>
      <c r="E165" s="49"/>
      <c r="F165" s="49"/>
      <c r="G165" s="49"/>
      <c r="H165" s="50"/>
      <c r="I165" s="42">
        <f>IF(AND(B165&lt;&gt;"",C165&lt;&gt;"",D165&lt;&gt;"",E165&lt;&gt;"",F165&lt;&gt;"",G165&lt;&gt;"",H165&lt;&gt;""),VLOOKUP(G165,通所リハビリテーション費!$A$62:$B$66,2,0),0)</f>
        <v>0</v>
      </c>
      <c r="J165" s="42">
        <f>(I165*H165)*0.1*10</f>
        <v>0</v>
      </c>
    </row>
    <row r="166" spans="1:10" ht="24.95" customHeight="1" x14ac:dyDescent="0.4">
      <c r="A166" s="158"/>
      <c r="B166" s="49"/>
      <c r="C166" s="59"/>
      <c r="D166" s="49"/>
      <c r="E166" s="49"/>
      <c r="F166" s="49"/>
      <c r="G166" s="49"/>
      <c r="H166" s="50"/>
      <c r="I166" s="42">
        <f>IF(AND(B166&lt;&gt;"",C166&lt;&gt;"",D166&lt;&gt;"",E166&lt;&gt;"",F166&lt;&gt;"",G166&lt;&gt;"",H166&lt;&gt;""),VLOOKUP(G166,通所リハビリテーション費!$A$62:$B$66,2,0),0)</f>
        <v>0</v>
      </c>
      <c r="J166" s="42">
        <f t="shared" ref="J166:J169" si="31">(I166*H166)*0.1*10</f>
        <v>0</v>
      </c>
    </row>
    <row r="167" spans="1:10" ht="24.95" customHeight="1" x14ac:dyDescent="0.4">
      <c r="A167" s="158"/>
      <c r="B167" s="49"/>
      <c r="C167" s="59"/>
      <c r="D167" s="49"/>
      <c r="E167" s="49"/>
      <c r="F167" s="49"/>
      <c r="G167" s="49"/>
      <c r="H167" s="50"/>
      <c r="I167" s="42">
        <f>IF(AND(B167&lt;&gt;"",C167&lt;&gt;"",D167&lt;&gt;"",E167&lt;&gt;"",F167&lt;&gt;"",G167&lt;&gt;"",H167&lt;&gt;""),VLOOKUP(G167,通所リハビリテーション費!$A$62:$B$66,2,0),0)</f>
        <v>0</v>
      </c>
      <c r="J167" s="42">
        <f t="shared" si="31"/>
        <v>0</v>
      </c>
    </row>
    <row r="168" spans="1:10" ht="24.95" customHeight="1" x14ac:dyDescent="0.4">
      <c r="A168" s="158"/>
      <c r="B168" s="49"/>
      <c r="C168" s="59"/>
      <c r="D168" s="49"/>
      <c r="E168" s="49"/>
      <c r="F168" s="49"/>
      <c r="G168" s="49"/>
      <c r="H168" s="50"/>
      <c r="I168" s="42">
        <f>IF(AND(B168&lt;&gt;"",C168&lt;&gt;"",D168&lt;&gt;"",E168&lt;&gt;"",F168&lt;&gt;"",G168&lt;&gt;"",H168&lt;&gt;""),VLOOKUP(G168,通所リハビリテーション費!$A$62:$B$66,2,0),0)</f>
        <v>0</v>
      </c>
      <c r="J168" s="42">
        <f t="shared" si="31"/>
        <v>0</v>
      </c>
    </row>
    <row r="169" spans="1:10" ht="24.95" customHeight="1" x14ac:dyDescent="0.4">
      <c r="A169" s="158"/>
      <c r="B169" s="49"/>
      <c r="C169" s="59"/>
      <c r="D169" s="49"/>
      <c r="E169" s="49"/>
      <c r="F169" s="49"/>
      <c r="G169" s="49"/>
      <c r="H169" s="50"/>
      <c r="I169" s="42">
        <f>IF(AND(B169&lt;&gt;"",C169&lt;&gt;"",D169&lt;&gt;"",E169&lt;&gt;"",F169&lt;&gt;"",G169&lt;&gt;"",H169&lt;&gt;""),VLOOKUP(G169,通所リハビリテーション費!$A$62:$B$66,2,0),0)</f>
        <v>0</v>
      </c>
      <c r="J169" s="42">
        <f t="shared" si="31"/>
        <v>0</v>
      </c>
    </row>
    <row r="170" spans="1:10" ht="24.95" customHeight="1" x14ac:dyDescent="0.4">
      <c r="A170" s="158"/>
      <c r="B170" s="49"/>
      <c r="C170" s="49"/>
      <c r="D170" s="49"/>
      <c r="E170" s="49"/>
      <c r="F170" s="49"/>
      <c r="G170" s="49"/>
      <c r="H170" s="50"/>
      <c r="I170" s="42">
        <f>IF(AND(B170&lt;&gt;"",C170&lt;&gt;"",D170&lt;&gt;"",E170&lt;&gt;"",F170&lt;&gt;"",G170&lt;&gt;"",H170&lt;&gt;""),VLOOKUP(G170,通所リハビリテーション費!$A$62:$B$66,2,0),0)</f>
        <v>0</v>
      </c>
      <c r="J170" s="42">
        <f>(I170*H170)*0.1*10</f>
        <v>0</v>
      </c>
    </row>
    <row r="171" spans="1:10" ht="24.95" customHeight="1" x14ac:dyDescent="0.4">
      <c r="A171" s="158"/>
      <c r="B171" s="49"/>
      <c r="C171" s="49"/>
      <c r="D171" s="49"/>
      <c r="E171" s="49"/>
      <c r="F171" s="49"/>
      <c r="G171" s="49"/>
      <c r="H171" s="50"/>
      <c r="I171" s="42">
        <f>IF(AND(B171&lt;&gt;"",C171&lt;&gt;"",D171&lt;&gt;"",E171&lt;&gt;"",F171&lt;&gt;"",G171&lt;&gt;"",H171&lt;&gt;""),VLOOKUP(G171,通所リハビリテーション費!$A$62:$B$66,2,0),0)</f>
        <v>0</v>
      </c>
      <c r="J171" s="42">
        <f t="shared" ref="J171:J174" si="32">(I171*H171)*0.1*10</f>
        <v>0</v>
      </c>
    </row>
    <row r="172" spans="1:10" ht="24.95" customHeight="1" x14ac:dyDescent="0.4">
      <c r="A172" s="158"/>
      <c r="B172" s="49"/>
      <c r="C172" s="49"/>
      <c r="D172" s="49"/>
      <c r="E172" s="49"/>
      <c r="F172" s="49"/>
      <c r="G172" s="49"/>
      <c r="H172" s="50"/>
      <c r="I172" s="42">
        <f>IF(AND(B172&lt;&gt;"",C172&lt;&gt;"",D172&lt;&gt;"",E172&lt;&gt;"",F172&lt;&gt;"",G172&lt;&gt;"",H172&lt;&gt;""),VLOOKUP(G172,通所リハビリテーション費!$A$62:$B$66,2,0),0)</f>
        <v>0</v>
      </c>
      <c r="J172" s="42">
        <f t="shared" si="32"/>
        <v>0</v>
      </c>
    </row>
    <row r="173" spans="1:10" ht="24.95" customHeight="1" x14ac:dyDescent="0.4">
      <c r="A173" s="158"/>
      <c r="B173" s="49"/>
      <c r="C173" s="49"/>
      <c r="D173" s="49"/>
      <c r="E173" s="49"/>
      <c r="F173" s="49"/>
      <c r="G173" s="49"/>
      <c r="H173" s="50"/>
      <c r="I173" s="42">
        <f>IF(AND(B173&lt;&gt;"",C173&lt;&gt;"",D173&lt;&gt;"",E173&lt;&gt;"",F173&lt;&gt;"",G173&lt;&gt;"",H173&lt;&gt;""),VLOOKUP(G173,通所リハビリテーション費!$A$62:$B$66,2,0),0)</f>
        <v>0</v>
      </c>
      <c r="J173" s="42">
        <f t="shared" si="32"/>
        <v>0</v>
      </c>
    </row>
    <row r="174" spans="1:10" ht="24.95" customHeight="1" x14ac:dyDescent="0.4">
      <c r="A174" s="159"/>
      <c r="B174" s="49"/>
      <c r="C174" s="49"/>
      <c r="D174" s="49"/>
      <c r="E174" s="49"/>
      <c r="F174" s="49"/>
      <c r="G174" s="49"/>
      <c r="H174" s="50"/>
      <c r="I174" s="42">
        <f>IF(AND(B174&lt;&gt;"",C174&lt;&gt;"",D174&lt;&gt;"",E174&lt;&gt;"",F174&lt;&gt;"",G174&lt;&gt;"",H174&lt;&gt;""),VLOOKUP(G174,通所リハビリテーション費!$A$62:$B$66,2,0),0)</f>
        <v>0</v>
      </c>
      <c r="J174" s="42">
        <f t="shared" si="32"/>
        <v>0</v>
      </c>
    </row>
    <row r="175" spans="1:10" ht="24.95" customHeight="1" x14ac:dyDescent="0.4">
      <c r="A175" s="110" t="s">
        <v>38</v>
      </c>
      <c r="B175" s="111"/>
      <c r="C175" s="111"/>
      <c r="D175" s="111"/>
      <c r="E175" s="111"/>
      <c r="F175" s="111"/>
      <c r="G175" s="112"/>
      <c r="H175" s="43">
        <f>SUMIF(H165:H174,"&lt;&gt;#N/A")</f>
        <v>0</v>
      </c>
      <c r="I175" s="43">
        <f t="shared" ref="I175:J175" si="33">SUMIF(I165:I174,"&lt;&gt;#N/A")</f>
        <v>0</v>
      </c>
      <c r="J175" s="43">
        <f t="shared" si="33"/>
        <v>0</v>
      </c>
    </row>
    <row r="176" spans="1:10" ht="24.95" customHeight="1" x14ac:dyDescent="0.4">
      <c r="A176" s="54"/>
      <c r="B176" s="54"/>
      <c r="C176" s="54"/>
      <c r="D176" s="54"/>
      <c r="E176" s="54"/>
      <c r="F176" s="54"/>
      <c r="G176" s="55"/>
      <c r="H176" s="55"/>
      <c r="I176" s="55"/>
    </row>
    <row r="177" spans="1:10" ht="24.95" customHeight="1" x14ac:dyDescent="0.4">
      <c r="A177" s="56" t="s">
        <v>91</v>
      </c>
      <c r="B177" s="54"/>
      <c r="C177" s="54"/>
      <c r="D177" s="54"/>
      <c r="E177" s="54"/>
      <c r="F177" s="54"/>
      <c r="G177" s="55"/>
      <c r="H177" s="55"/>
      <c r="I177" s="55"/>
    </row>
    <row r="178" spans="1:10" ht="42.95" customHeight="1" x14ac:dyDescent="0.4">
      <c r="A178" s="160" t="s">
        <v>132</v>
      </c>
      <c r="B178" s="28" t="s">
        <v>49</v>
      </c>
      <c r="C178" s="28" t="s">
        <v>51</v>
      </c>
      <c r="D178" s="28" t="s">
        <v>32</v>
      </c>
      <c r="E178" s="41" t="s">
        <v>162</v>
      </c>
      <c r="F178" s="41" t="s">
        <v>163</v>
      </c>
      <c r="G178" s="28" t="s">
        <v>33</v>
      </c>
      <c r="H178" s="41" t="s">
        <v>133</v>
      </c>
      <c r="I178" s="41" t="s">
        <v>35</v>
      </c>
      <c r="J178" s="41" t="s">
        <v>113</v>
      </c>
    </row>
    <row r="179" spans="1:10" ht="24.95" customHeight="1" x14ac:dyDescent="0.4">
      <c r="A179" s="160"/>
      <c r="B179" s="49"/>
      <c r="C179" s="59"/>
      <c r="D179" s="49"/>
      <c r="E179" s="49"/>
      <c r="F179" s="49"/>
      <c r="G179" s="49"/>
      <c r="H179" s="50"/>
      <c r="I179" s="42">
        <f>IF(AND(B179&lt;&gt;"",C179&lt;&gt;"",D179&lt;&gt;"",E179&lt;&gt;"",F179&lt;&gt;"",G179&lt;&gt;"",H179&lt;&gt;""),VLOOKUP(G179,通所リハビリテーション費!$A$62:$B$66,2,0),0)</f>
        <v>0</v>
      </c>
      <c r="J179" s="42">
        <f>((I179*H179)*0.1*10)/2</f>
        <v>0</v>
      </c>
    </row>
    <row r="180" spans="1:10" ht="24.95" customHeight="1" x14ac:dyDescent="0.4">
      <c r="A180" s="160"/>
      <c r="B180" s="49"/>
      <c r="C180" s="59"/>
      <c r="D180" s="49"/>
      <c r="E180" s="49"/>
      <c r="F180" s="49"/>
      <c r="G180" s="49"/>
      <c r="H180" s="50"/>
      <c r="I180" s="42">
        <f>IF(AND(B180&lt;&gt;"",C180&lt;&gt;"",D180&lt;&gt;"",E180&lt;&gt;"",F180&lt;&gt;"",G180&lt;&gt;"",H180&lt;&gt;""),VLOOKUP(G180,通所リハビリテーション費!$A$62:$B$66,2,0),0)</f>
        <v>0</v>
      </c>
      <c r="J180" s="42">
        <f t="shared" ref="J180:J183" si="34">((I180*H180)*0.1*10)/2</f>
        <v>0</v>
      </c>
    </row>
    <row r="181" spans="1:10" ht="24.95" customHeight="1" x14ac:dyDescent="0.4">
      <c r="A181" s="160"/>
      <c r="B181" s="49"/>
      <c r="C181" s="59"/>
      <c r="D181" s="49"/>
      <c r="E181" s="49"/>
      <c r="F181" s="49"/>
      <c r="G181" s="49"/>
      <c r="H181" s="50"/>
      <c r="I181" s="42">
        <f>IF(AND(B181&lt;&gt;"",C181&lt;&gt;"",D181&lt;&gt;"",E181&lt;&gt;"",F181&lt;&gt;"",G181&lt;&gt;"",H181&lt;&gt;""),VLOOKUP(G181,通所リハビリテーション費!$A$62:$B$66,2,0),0)</f>
        <v>0</v>
      </c>
      <c r="J181" s="42">
        <f t="shared" si="34"/>
        <v>0</v>
      </c>
    </row>
    <row r="182" spans="1:10" ht="24.95" customHeight="1" x14ac:dyDescent="0.4">
      <c r="A182" s="160"/>
      <c r="B182" s="49"/>
      <c r="C182" s="59"/>
      <c r="D182" s="49"/>
      <c r="E182" s="49"/>
      <c r="F182" s="49"/>
      <c r="G182" s="49"/>
      <c r="H182" s="50"/>
      <c r="I182" s="42">
        <f>IF(AND(B182&lt;&gt;"",C182&lt;&gt;"",D182&lt;&gt;"",E182&lt;&gt;"",F182&lt;&gt;"",G182&lt;&gt;"",H182&lt;&gt;""),VLOOKUP(G182,通所リハビリテーション費!$A$62:$B$66,2,0),0)</f>
        <v>0</v>
      </c>
      <c r="J182" s="42">
        <f t="shared" si="34"/>
        <v>0</v>
      </c>
    </row>
    <row r="183" spans="1:10" ht="24.95" customHeight="1" x14ac:dyDescent="0.4">
      <c r="A183" s="160"/>
      <c r="B183" s="49"/>
      <c r="C183" s="59"/>
      <c r="D183" s="49"/>
      <c r="E183" s="49"/>
      <c r="F183" s="49"/>
      <c r="G183" s="49"/>
      <c r="H183" s="50"/>
      <c r="I183" s="42">
        <f>IF(AND(B183&lt;&gt;"",C183&lt;&gt;"",D183&lt;&gt;"",E183&lt;&gt;"",F183&lt;&gt;"",G183&lt;&gt;"",H183&lt;&gt;""),VLOOKUP(G183,通所リハビリテーション費!$A$62:$B$66,2,0),0)</f>
        <v>0</v>
      </c>
      <c r="J183" s="42">
        <f t="shared" si="34"/>
        <v>0</v>
      </c>
    </row>
    <row r="184" spans="1:10" ht="24.95" customHeight="1" x14ac:dyDescent="0.4">
      <c r="A184" s="110" t="s">
        <v>38</v>
      </c>
      <c r="B184" s="111"/>
      <c r="C184" s="111"/>
      <c r="D184" s="111"/>
      <c r="E184" s="111"/>
      <c r="F184" s="111"/>
      <c r="G184" s="112"/>
      <c r="H184" s="43">
        <f>SUMIF(H179:H183,"&lt;&gt;#N/A")</f>
        <v>0</v>
      </c>
      <c r="I184" s="43">
        <f t="shared" ref="I184:J184" si="35">SUMIF(I179:I183,"&lt;&gt;#N/A")</f>
        <v>0</v>
      </c>
      <c r="J184" s="43">
        <f t="shared" si="35"/>
        <v>0</v>
      </c>
    </row>
    <row r="186" spans="1:10" ht="24.95" customHeight="1" x14ac:dyDescent="0.4">
      <c r="A186" s="40" t="s">
        <v>45</v>
      </c>
    </row>
    <row r="187" spans="1:10" ht="28.5" x14ac:dyDescent="0.4">
      <c r="A187" s="153" t="s">
        <v>46</v>
      </c>
      <c r="B187" s="153"/>
      <c r="C187" s="46" t="s">
        <v>47</v>
      </c>
      <c r="D187" s="46" t="s">
        <v>50</v>
      </c>
      <c r="E187" s="46" t="s">
        <v>113</v>
      </c>
    </row>
    <row r="188" spans="1:10" ht="24.95" customHeight="1" x14ac:dyDescent="0.4">
      <c r="A188" s="152">
        <f>COUNTA(D21:D30,D35:D39,D45:D54,D59:D63,D69:D78,D83:D87,D93:D102,D107:D111,D117:D126,D131:D135,D141:D150,D155:D159,D165:D174,D179:D183)</f>
        <v>0</v>
      </c>
      <c r="B188" s="152"/>
      <c r="C188" s="47">
        <f>COUNTA(C21:C30,C35:C39,C45:C54,C59:C63,C69:C78,C83:C87,C93:C102,C107:C111,C117:C126,C131:C135,C141:C150,C155:C159,C165:C174,C179:C183)</f>
        <v>0</v>
      </c>
      <c r="D188" s="48">
        <f>SUM(H31,H40,H55,H64,H79,H88,H103,H112,H127,H136,H151,H160,H175,H184)</f>
        <v>0</v>
      </c>
      <c r="E188" s="48">
        <f>SUM(J31,J40,J55,J64,J79,J88,J103,J112,J127,J136,J151,J160,J175,J184)</f>
        <v>0</v>
      </c>
    </row>
    <row r="192" spans="1:10" ht="18" customHeight="1" x14ac:dyDescent="0.4">
      <c r="H192" s="58"/>
      <c r="I192" s="58"/>
      <c r="J192" s="58"/>
    </row>
    <row r="194" ht="42.95" customHeight="1" x14ac:dyDescent="0.4"/>
    <row r="201" ht="18" customHeight="1" x14ac:dyDescent="0.4"/>
    <row r="203" ht="42.95" customHeight="1" x14ac:dyDescent="0.4"/>
    <row r="212" ht="42.95" customHeight="1" x14ac:dyDescent="0.4"/>
    <row r="224" ht="18" customHeight="1" x14ac:dyDescent="0.4"/>
    <row r="226" ht="42.95" customHeight="1" x14ac:dyDescent="0.4"/>
    <row r="233" ht="18" customHeight="1" x14ac:dyDescent="0.4"/>
    <row r="235" ht="42.95" customHeight="1" x14ac:dyDescent="0.4"/>
    <row r="242" ht="18" customHeight="1" x14ac:dyDescent="0.4"/>
    <row r="244" ht="36" customHeight="1" x14ac:dyDescent="0.4"/>
  </sheetData>
  <sheetProtection sheet="1" objects="1" scenarios="1"/>
  <mergeCells count="50">
    <mergeCell ref="H1:J1"/>
    <mergeCell ref="A9:B9"/>
    <mergeCell ref="C9:I9"/>
    <mergeCell ref="A10:B10"/>
    <mergeCell ref="C10:I10"/>
    <mergeCell ref="A4:J4"/>
    <mergeCell ref="A7:B7"/>
    <mergeCell ref="C7:I7"/>
    <mergeCell ref="A8:B8"/>
    <mergeCell ref="C8:I8"/>
    <mergeCell ref="A11:B11"/>
    <mergeCell ref="C11:I11"/>
    <mergeCell ref="A40:G40"/>
    <mergeCell ref="A12:B12"/>
    <mergeCell ref="C12:I12"/>
    <mergeCell ref="A13:B13"/>
    <mergeCell ref="C13:I13"/>
    <mergeCell ref="A14:B14"/>
    <mergeCell ref="C14:I14"/>
    <mergeCell ref="A15:B15"/>
    <mergeCell ref="C15:I15"/>
    <mergeCell ref="A20:A30"/>
    <mergeCell ref="A31:G31"/>
    <mergeCell ref="A34:A39"/>
    <mergeCell ref="A106:A111"/>
    <mergeCell ref="A112:G112"/>
    <mergeCell ref="A140:A150"/>
    <mergeCell ref="A136:G136"/>
    <mergeCell ref="A116:A126"/>
    <mergeCell ref="A127:G127"/>
    <mergeCell ref="A130:A135"/>
    <mergeCell ref="A79:G79"/>
    <mergeCell ref="A82:A87"/>
    <mergeCell ref="A88:G88"/>
    <mergeCell ref="A92:A102"/>
    <mergeCell ref="A103:G103"/>
    <mergeCell ref="A44:A54"/>
    <mergeCell ref="A55:G55"/>
    <mergeCell ref="A58:A63"/>
    <mergeCell ref="A64:G64"/>
    <mergeCell ref="A68:A78"/>
    <mergeCell ref="A178:A183"/>
    <mergeCell ref="A184:G184"/>
    <mergeCell ref="A187:B187"/>
    <mergeCell ref="A188:B188"/>
    <mergeCell ref="A151:G151"/>
    <mergeCell ref="A154:A159"/>
    <mergeCell ref="A160:G160"/>
    <mergeCell ref="A164:A174"/>
    <mergeCell ref="A175:G175"/>
  </mergeCells>
  <phoneticPr fontId="3"/>
  <printOptions horizontalCentered="1"/>
  <pageMargins left="0.70866141732283472" right="0.70866141732283472" top="0.74803149606299213" bottom="0.74803149606299213" header="0.31496062992125984" footer="0.31496062992125984"/>
  <pageSetup paperSize="9" scale="60" orientation="portrait" r:id="rId1"/>
  <rowBreaks count="9" manualBreakCount="9">
    <brk id="40" max="9" man="1"/>
    <brk id="64" max="9" man="1"/>
    <brk id="88" max="9" man="1"/>
    <brk id="112" max="9" man="1"/>
    <brk id="136" max="9" man="1"/>
    <brk id="160" max="9" man="1"/>
    <brk id="184" max="9" man="1"/>
    <brk id="209" max="9" man="1"/>
    <brk id="241"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E8042EC-CBF2-44A8-AEBE-22AB1F3969B8}">
          <x14:formula1>
            <xm:f>通所リハビリテーション費!$C$2:$C$7</xm:f>
          </x14:formula1>
          <xm:sqref>G165:G174 G21:G30 G45:G54 G69:G78 G93:G102 G117:G126 G141:G150 G59:G63 G83:G87 G107:G111 G131:G135 G155:G159 G179:G183 G35:G39</xm:sqref>
        </x14:dataValidation>
        <x14:dataValidation type="list" allowBlank="1" showInputMessage="1" showErrorMessage="1" xr:uid="{8605B00A-B91D-4C6F-AEA8-6B53045EC0DB}">
          <x14:formula1>
            <xm:f>対象地域一覧!$A$2:$A$24</xm:f>
          </x14:formula1>
          <xm:sqref>D165:D174 D35:D39 D179:D183 D155:D159 D131:D135 D107:D111 D83:D87 D59:D63 D141:D150 D117:D126 D93:D102 D69:D78 D45:D54 D21:D30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2DE52-EA61-424F-965B-D2BDAAC3B88B}">
  <sheetPr>
    <tabColor theme="7" tint="0.59999389629810485"/>
  </sheetPr>
  <dimension ref="A1:U244"/>
  <sheetViews>
    <sheetView view="pageBreakPreview" topLeftCell="A13" zoomScale="85" zoomScaleNormal="100" zoomScaleSheetLayoutView="85" workbookViewId="0">
      <selection activeCell="B21" sqref="B21:H21"/>
    </sheetView>
  </sheetViews>
  <sheetFormatPr defaultColWidth="8.75" defaultRowHeight="24.95" customHeight="1" x14ac:dyDescent="0.4"/>
  <cols>
    <col min="1" max="1" width="6.75" style="32" customWidth="1"/>
    <col min="2" max="2" width="14.625" style="32" bestFit="1" customWidth="1"/>
    <col min="3" max="3" width="14.25" style="32" bestFit="1" customWidth="1"/>
    <col min="4" max="4" width="9.875" style="32" bestFit="1" customWidth="1"/>
    <col min="5" max="6" width="16.375" style="32" bestFit="1" customWidth="1"/>
    <col min="7" max="7" width="11.125" style="32" bestFit="1" customWidth="1"/>
    <col min="8" max="9" width="12.125" style="32" bestFit="1" customWidth="1"/>
    <col min="10" max="10" width="12" style="32" bestFit="1" customWidth="1"/>
    <col min="11" max="16" width="8.75" style="32"/>
    <col min="17" max="18" width="8.75" style="33"/>
    <col min="19" max="19" width="9" style="33" bestFit="1" customWidth="1"/>
    <col min="20" max="16384" width="8.75" style="32"/>
  </cols>
  <sheetData>
    <row r="1" spans="1:19" ht="24.95" customHeight="1" x14ac:dyDescent="0.4">
      <c r="A1" s="32" t="s">
        <v>125</v>
      </c>
      <c r="H1" s="109" t="s">
        <v>25</v>
      </c>
      <c r="I1" s="109"/>
      <c r="J1" s="109"/>
    </row>
    <row r="2" spans="1:19" ht="24.95" customHeight="1" x14ac:dyDescent="0.4">
      <c r="A2" s="34" t="s">
        <v>222</v>
      </c>
      <c r="Q2" s="35"/>
      <c r="R2" s="36" t="s">
        <v>79</v>
      </c>
      <c r="S2" s="36" t="s">
        <v>80</v>
      </c>
    </row>
    <row r="3" spans="1:19" ht="24.95" customHeight="1" x14ac:dyDescent="0.4">
      <c r="Q3" s="35" t="str">
        <f>'(附表2)実施状況報告（５月）'!Q3</f>
        <v>広面</v>
      </c>
      <c r="R3" s="35">
        <f t="shared" ref="R3:R45" si="0">COUNTIF($D$21:$D$30,Q3)+COUNTIF($D$35:$D$39,Q3)+COUNTIF($D$45:$D$54,Q3)+COUNTIF($D$59:$D$63,Q3)+COUNTIF($D$69:$D$78,Q3)+COUNTIF($D$83:$D$87,Q3)+COUNTIF($D$93:$D$102,Q3)+COUNTIF($D$107:$D$111,Q3)+COUNTIF($D$117:$D$126,Q3)+COUNTIF($D$131:$D$135,Q3)+COUNTIF($D$141:$D$150,Q3)+COUNTIF($D$155:$D$159,Q3)+COUNTIF($D$165:$D$174,Q3)+COUNTIF($D$179:$D$183,Q3)</f>
        <v>0</v>
      </c>
      <c r="S3" s="35">
        <f t="shared" ref="S3:S45" si="1">SUMIF($D$21:$D$30,Q3,$H$21:$H$30)+SUMIF($D$35:$D$39,Q3,$H$35:$H$39)+SUMIF($D$45:$D$54,Q3,$H$45:$H$54)+SUMIF($D$59:$D$63,Q3,$H$59:$H$63)+SUMIF($D$69:$D$78,Q3,$H$69:$H$78)+SUMIF($D$83:$D$87,Q3,$H$83:$H$87)+SUMIF($D$93:$D$102,Q3,$H$93:$H$102)+SUMIF($D$107:$D$111,Q3,$H$107:$H$111)+SUMIF($D$117:$D$126,Q3,$H$117:$H$126)+SUMIF($D$131:$D$135,Q3,$H$131:$H$135)+SUMIF($D$141:$D$150,Q3,$H$141:$H$150)+SUMIF($D$155:$D$159,Q3,$H$155:$H$159)+SUMIF($D$165:$D$174,Q3,$H$165:$H$174)+SUMIF($D$179:$D$183,Q3,$H$179:$H$183)</f>
        <v>0</v>
      </c>
    </row>
    <row r="4" spans="1:19" ht="24.95" customHeight="1" x14ac:dyDescent="0.4">
      <c r="A4" s="168" t="s">
        <v>159</v>
      </c>
      <c r="B4" s="168"/>
      <c r="C4" s="168"/>
      <c r="D4" s="168"/>
      <c r="E4" s="168"/>
      <c r="F4" s="168"/>
      <c r="G4" s="168"/>
      <c r="H4" s="168"/>
      <c r="I4" s="168"/>
      <c r="J4" s="168"/>
      <c r="Q4" s="35" t="str">
        <f>'(附表2)実施状況報告（５月）'!Q4</f>
        <v>上加茂</v>
      </c>
      <c r="R4" s="35">
        <f t="shared" si="0"/>
        <v>0</v>
      </c>
      <c r="S4" s="35">
        <f t="shared" si="1"/>
        <v>0</v>
      </c>
    </row>
    <row r="5" spans="1:19" ht="24.95" customHeight="1" x14ac:dyDescent="0.4">
      <c r="Q5" s="35" t="str">
        <f>'(附表2)実施状況報告（５月）'!Q5</f>
        <v>下加茂</v>
      </c>
      <c r="R5" s="35">
        <f t="shared" si="0"/>
        <v>0</v>
      </c>
      <c r="S5" s="35">
        <f t="shared" si="1"/>
        <v>0</v>
      </c>
    </row>
    <row r="6" spans="1:19" ht="24.95" customHeight="1" x14ac:dyDescent="0.4">
      <c r="A6" s="52" t="s">
        <v>26</v>
      </c>
      <c r="Q6" s="35" t="str">
        <f>'(附表2)実施状況報告（５月）'!Q6</f>
        <v>美原</v>
      </c>
      <c r="R6" s="35">
        <f t="shared" si="0"/>
        <v>0</v>
      </c>
      <c r="S6" s="35">
        <f t="shared" si="1"/>
        <v>0</v>
      </c>
    </row>
    <row r="7" spans="1:19" ht="24.95" customHeight="1" x14ac:dyDescent="0.4">
      <c r="A7" s="64" t="s">
        <v>81</v>
      </c>
      <c r="B7" s="64"/>
      <c r="C7" s="77" t="str">
        <f>IF(基本情報入力シート!V8="","",基本情報入力シート!V8)</f>
        <v/>
      </c>
      <c r="D7" s="78"/>
      <c r="E7" s="78"/>
      <c r="F7" s="78"/>
      <c r="G7" s="78"/>
      <c r="H7" s="78"/>
      <c r="I7" s="79"/>
      <c r="Q7" s="35" t="str">
        <f>'(附表2)実施状況報告（５月）'!Q7</f>
        <v>加茂市場</v>
      </c>
      <c r="R7" s="35">
        <f t="shared" si="0"/>
        <v>0</v>
      </c>
      <c r="S7" s="35">
        <f t="shared" si="1"/>
        <v>0</v>
      </c>
    </row>
    <row r="8" spans="1:19" ht="24.95" customHeight="1" x14ac:dyDescent="0.4">
      <c r="A8" s="64" t="s">
        <v>19</v>
      </c>
      <c r="B8" s="64"/>
      <c r="C8" s="77" t="str">
        <f>IF(基本情報入力シート!V19="","",基本情報入力シート!V19)</f>
        <v/>
      </c>
      <c r="D8" s="78"/>
      <c r="E8" s="78"/>
      <c r="F8" s="78"/>
      <c r="G8" s="78"/>
      <c r="H8" s="78"/>
      <c r="I8" s="79"/>
      <c r="Q8" s="35" t="str">
        <f>'(附表2)実施状況報告（５月）'!Q8</f>
        <v>高谷</v>
      </c>
      <c r="R8" s="35">
        <f t="shared" si="0"/>
        <v>0</v>
      </c>
      <c r="S8" s="35">
        <f t="shared" si="1"/>
        <v>0</v>
      </c>
    </row>
    <row r="9" spans="1:19" ht="24.95" customHeight="1" x14ac:dyDescent="0.4">
      <c r="A9" s="64" t="s">
        <v>20</v>
      </c>
      <c r="B9" s="64"/>
      <c r="C9" s="77" t="str">
        <f>IF(基本情報入力シート!V20="","",基本情報入力シート!V20)</f>
        <v/>
      </c>
      <c r="D9" s="78"/>
      <c r="E9" s="78"/>
      <c r="F9" s="78"/>
      <c r="G9" s="78"/>
      <c r="H9" s="78"/>
      <c r="I9" s="79"/>
      <c r="Q9" s="35" t="str">
        <f>'(附表2)実施状況報告（５月）'!Q9</f>
        <v>平岡</v>
      </c>
      <c r="R9" s="35">
        <f t="shared" si="0"/>
        <v>0</v>
      </c>
      <c r="S9" s="35">
        <f t="shared" si="1"/>
        <v>0</v>
      </c>
    </row>
    <row r="10" spans="1:19" ht="24.95" customHeight="1" x14ac:dyDescent="0.4">
      <c r="A10" s="64" t="s">
        <v>21</v>
      </c>
      <c r="B10" s="64"/>
      <c r="C10" s="77" t="str">
        <f>IF(基本情報入力シート!V21="","",基本情報入力シート!V21)</f>
        <v>通所リハビリテーション</v>
      </c>
      <c r="D10" s="78"/>
      <c r="E10" s="78"/>
      <c r="F10" s="78"/>
      <c r="G10" s="78"/>
      <c r="H10" s="78"/>
      <c r="I10" s="79"/>
      <c r="Q10" s="35" t="str">
        <f>'(附表2)実施状況報告（５月）'!Q10</f>
        <v>上野</v>
      </c>
      <c r="R10" s="35">
        <f t="shared" si="0"/>
        <v>0</v>
      </c>
      <c r="S10" s="35">
        <f t="shared" si="1"/>
        <v>0</v>
      </c>
    </row>
    <row r="11" spans="1:19" ht="24.95" customHeight="1" x14ac:dyDescent="0.4">
      <c r="A11" s="64" t="s">
        <v>108</v>
      </c>
      <c r="B11" s="64"/>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Q11" s="35" t="str">
        <f>'(附表2)実施状況報告（５月）'!Q11</f>
        <v>竹部</v>
      </c>
      <c r="R11" s="35">
        <f t="shared" si="0"/>
        <v>0</v>
      </c>
      <c r="S11" s="35">
        <f t="shared" si="1"/>
        <v>0</v>
      </c>
    </row>
    <row r="12" spans="1:19" ht="24.75" customHeight="1" x14ac:dyDescent="0.4">
      <c r="A12" s="64" t="s">
        <v>27</v>
      </c>
      <c r="B12" s="64"/>
      <c r="C12" s="77" t="s">
        <v>28</v>
      </c>
      <c r="D12" s="78"/>
      <c r="E12" s="78"/>
      <c r="F12" s="78"/>
      <c r="G12" s="78"/>
      <c r="H12" s="78"/>
      <c r="I12" s="79"/>
      <c r="Q12" s="35" t="str">
        <f>'(附表2)実施状況報告（５月）'!Q12</f>
        <v>上田東</v>
      </c>
      <c r="R12" s="35">
        <f t="shared" si="0"/>
        <v>0</v>
      </c>
      <c r="S12" s="35">
        <f t="shared" si="1"/>
        <v>0</v>
      </c>
    </row>
    <row r="13" spans="1:19" ht="36" customHeight="1" x14ac:dyDescent="0.4">
      <c r="A13" s="114"/>
      <c r="B13" s="114"/>
      <c r="C13" s="114"/>
      <c r="D13" s="114"/>
      <c r="E13" s="114"/>
      <c r="F13" s="114"/>
      <c r="G13" s="114"/>
      <c r="H13" s="114"/>
      <c r="I13" s="114"/>
      <c r="J13" s="63"/>
      <c r="Q13" s="35" t="str">
        <f>'(附表2)実施状況報告（５月）'!Q13</f>
        <v>細田</v>
      </c>
      <c r="R13" s="35">
        <f t="shared" si="0"/>
        <v>0</v>
      </c>
      <c r="S13" s="35">
        <f t="shared" si="1"/>
        <v>0</v>
      </c>
    </row>
    <row r="14" spans="1:19" ht="36" customHeight="1" x14ac:dyDescent="0.4">
      <c r="A14" s="164"/>
      <c r="B14" s="164"/>
      <c r="C14" s="115"/>
      <c r="D14" s="115"/>
      <c r="E14" s="115"/>
      <c r="F14" s="115"/>
      <c r="G14" s="115"/>
      <c r="H14" s="115"/>
      <c r="I14" s="115"/>
      <c r="J14" s="63"/>
      <c r="Q14" s="35" t="str">
        <f>'(附表2)実施状況報告（５月）'!Q14</f>
        <v>三納谷</v>
      </c>
      <c r="R14" s="35">
        <f t="shared" si="0"/>
        <v>0</v>
      </c>
      <c r="S14" s="35">
        <f t="shared" si="1"/>
        <v>0</v>
      </c>
    </row>
    <row r="15" spans="1:19" ht="36" customHeight="1" x14ac:dyDescent="0.4">
      <c r="A15" s="164"/>
      <c r="B15" s="164"/>
      <c r="C15" s="115"/>
      <c r="D15" s="115"/>
      <c r="E15" s="115"/>
      <c r="F15" s="115"/>
      <c r="G15" s="115"/>
      <c r="H15" s="115"/>
      <c r="I15" s="115"/>
      <c r="J15" s="63"/>
      <c r="Q15" s="35" t="str">
        <f>'(附表2)実施状況報告（５月）'!Q15</f>
        <v>上田西</v>
      </c>
      <c r="R15" s="35">
        <f t="shared" si="0"/>
        <v>0</v>
      </c>
      <c r="S15" s="35">
        <f t="shared" si="1"/>
        <v>0</v>
      </c>
    </row>
    <row r="16" spans="1:19" ht="18" customHeight="1" x14ac:dyDescent="0.4">
      <c r="Q16" s="35" t="str">
        <f>'(附表2)実施状況報告（５月）'!Q16</f>
        <v>円城</v>
      </c>
      <c r="R16" s="35">
        <f t="shared" si="0"/>
        <v>0</v>
      </c>
      <c r="S16" s="35">
        <f t="shared" si="1"/>
        <v>0</v>
      </c>
    </row>
    <row r="17" spans="1:19" ht="24.95" customHeight="1" x14ac:dyDescent="0.4">
      <c r="A17" s="40" t="s">
        <v>89</v>
      </c>
      <c r="Q17" s="35" t="str">
        <f>'(附表2)実施状況報告（５月）'!Q17</f>
        <v>案田</v>
      </c>
      <c r="R17" s="35">
        <f t="shared" si="0"/>
        <v>0</v>
      </c>
      <c r="S17" s="35">
        <f t="shared" si="1"/>
        <v>0</v>
      </c>
    </row>
    <row r="18" spans="1:19" ht="24.95" customHeight="1" x14ac:dyDescent="0.4">
      <c r="A18" s="40" t="s">
        <v>60</v>
      </c>
      <c r="Q18" s="35" t="str">
        <f>'(附表2)実施状況報告（５月）'!Q18</f>
        <v>高富</v>
      </c>
      <c r="R18" s="35">
        <f t="shared" si="0"/>
        <v>0</v>
      </c>
      <c r="S18" s="35">
        <f t="shared" si="1"/>
        <v>0</v>
      </c>
    </row>
    <row r="19" spans="1:19" ht="24.95" customHeight="1" x14ac:dyDescent="0.4">
      <c r="A19" s="53" t="s">
        <v>90</v>
      </c>
      <c r="Q19" s="35" t="str">
        <f>'(附表2)実施状況報告（５月）'!Q19</f>
        <v>神瀬</v>
      </c>
      <c r="R19" s="35">
        <f t="shared" si="0"/>
        <v>0</v>
      </c>
      <c r="S19" s="35">
        <f t="shared" si="1"/>
        <v>0</v>
      </c>
    </row>
    <row r="20" spans="1:19" ht="42.95" customHeight="1" x14ac:dyDescent="0.4">
      <c r="A20" s="165" t="s">
        <v>126</v>
      </c>
      <c r="B20" s="28" t="s">
        <v>49</v>
      </c>
      <c r="C20" s="28" t="s">
        <v>51</v>
      </c>
      <c r="D20" s="28" t="s">
        <v>32</v>
      </c>
      <c r="E20" s="41" t="s">
        <v>162</v>
      </c>
      <c r="F20" s="41" t="s">
        <v>163</v>
      </c>
      <c r="G20" s="28" t="s">
        <v>33</v>
      </c>
      <c r="H20" s="41" t="s">
        <v>50</v>
      </c>
      <c r="I20" s="41" t="s">
        <v>35</v>
      </c>
      <c r="J20" s="41" t="s">
        <v>113</v>
      </c>
      <c r="Q20" s="35" t="str">
        <f>'(附表2)実施状況報告（５月）'!Q20</f>
        <v>小森</v>
      </c>
      <c r="R20" s="35">
        <f t="shared" si="0"/>
        <v>0</v>
      </c>
      <c r="S20" s="35">
        <f t="shared" si="1"/>
        <v>0</v>
      </c>
    </row>
    <row r="21" spans="1:19" ht="24.95" customHeight="1" x14ac:dyDescent="0.4">
      <c r="A21" s="166"/>
      <c r="B21" s="49"/>
      <c r="C21" s="59"/>
      <c r="D21" s="49"/>
      <c r="E21" s="49"/>
      <c r="F21" s="49"/>
      <c r="G21" s="49"/>
      <c r="H21" s="50"/>
      <c r="I21" s="42">
        <f>IF(AND(B21&lt;&gt;"",C21&lt;&gt;"",D21&lt;&gt;"",E21&lt;&gt;"",F21&lt;&gt;"",G21&lt;&gt;"",H21&lt;&gt;""),VLOOKUP(G21,通所リハビリテーション費!$A$20:$B$24,2,0),0)</f>
        <v>0</v>
      </c>
      <c r="J21" s="42">
        <f>(I21*H21)*0.1*10</f>
        <v>0</v>
      </c>
      <c r="Q21" s="35" t="str">
        <f>'(附表2)実施状況報告（５月）'!Q21</f>
        <v>尾原</v>
      </c>
      <c r="R21" s="35">
        <f t="shared" si="0"/>
        <v>0</v>
      </c>
      <c r="S21" s="35">
        <f t="shared" si="1"/>
        <v>0</v>
      </c>
    </row>
    <row r="22" spans="1:19" ht="24.95" customHeight="1" x14ac:dyDescent="0.4">
      <c r="A22" s="166"/>
      <c r="B22" s="49"/>
      <c r="C22" s="59"/>
      <c r="D22" s="49"/>
      <c r="E22" s="49"/>
      <c r="F22" s="49"/>
      <c r="G22" s="49"/>
      <c r="H22" s="50"/>
      <c r="I22" s="42">
        <f>IF(AND(B22&lt;&gt;"",C22&lt;&gt;"",D22&lt;&gt;"",E22&lt;&gt;"",F22&lt;&gt;"",G22&lt;&gt;"",H22&lt;&gt;""),VLOOKUP(G22,通所リハビリテーション費!$A$20:$B$24,2,0),0)</f>
        <v>0</v>
      </c>
      <c r="J22" s="42">
        <f t="shared" ref="J22:J25" si="2">(I22*H22)*0.1*10</f>
        <v>0</v>
      </c>
      <c r="Q22" s="35" t="str">
        <f>'(附表2)実施状況報告（５月）'!Q22</f>
        <v>笹目</v>
      </c>
      <c r="R22" s="35">
        <f t="shared" si="0"/>
        <v>0</v>
      </c>
      <c r="S22" s="35">
        <f t="shared" si="1"/>
        <v>0</v>
      </c>
    </row>
    <row r="23" spans="1:19" ht="24.95" customHeight="1" x14ac:dyDescent="0.4">
      <c r="A23" s="166"/>
      <c r="B23" s="49"/>
      <c r="C23" s="59"/>
      <c r="D23" s="49"/>
      <c r="E23" s="49"/>
      <c r="F23" s="49"/>
      <c r="G23" s="49"/>
      <c r="H23" s="50"/>
      <c r="I23" s="42">
        <f>IF(AND(B23&lt;&gt;"",C23&lt;&gt;"",D23&lt;&gt;"",E23&lt;&gt;"",F23&lt;&gt;"",G23&lt;&gt;"",H23&lt;&gt;""),VLOOKUP(G23,通所リハビリテーション費!$A$20:$B$24,2,0),0)</f>
        <v>0</v>
      </c>
      <c r="J23" s="42">
        <f t="shared" si="2"/>
        <v>0</v>
      </c>
      <c r="Q23" s="35" t="str">
        <f>'(附表2)実施状況報告（５月）'!Q23</f>
        <v>福沢</v>
      </c>
      <c r="R23" s="35">
        <f t="shared" si="0"/>
        <v>0</v>
      </c>
      <c r="S23" s="35">
        <f t="shared" si="1"/>
        <v>0</v>
      </c>
    </row>
    <row r="24" spans="1:19" ht="24.95" customHeight="1" x14ac:dyDescent="0.4">
      <c r="A24" s="166"/>
      <c r="B24" s="49"/>
      <c r="C24" s="59"/>
      <c r="D24" s="49"/>
      <c r="E24" s="49"/>
      <c r="F24" s="49"/>
      <c r="G24" s="49"/>
      <c r="H24" s="50"/>
      <c r="I24" s="42">
        <f>IF(AND(B24&lt;&gt;"",C24&lt;&gt;"",D24&lt;&gt;"",E24&lt;&gt;"",F24&lt;&gt;"",G24&lt;&gt;"",H24&lt;&gt;""),VLOOKUP(G24,通所リハビリテーション費!$A$20:$B$24,2,0),0)</f>
        <v>0</v>
      </c>
      <c r="J24" s="42">
        <f t="shared" si="2"/>
        <v>0</v>
      </c>
      <c r="Q24" s="35" t="str">
        <f>'(附表2)実施状況報告（５月）'!Q24</f>
        <v>溝部</v>
      </c>
      <c r="R24" s="35">
        <f t="shared" si="0"/>
        <v>0</v>
      </c>
      <c r="S24" s="35">
        <f t="shared" si="1"/>
        <v>0</v>
      </c>
    </row>
    <row r="25" spans="1:19" ht="24.95" customHeight="1" x14ac:dyDescent="0.4">
      <c r="A25" s="166"/>
      <c r="B25" s="49"/>
      <c r="C25" s="59"/>
      <c r="D25" s="49"/>
      <c r="E25" s="49"/>
      <c r="F25" s="49"/>
      <c r="G25" s="49"/>
      <c r="H25" s="50"/>
      <c r="I25" s="42">
        <f>IF(AND(B25&lt;&gt;"",C25&lt;&gt;"",D25&lt;&gt;"",E25&lt;&gt;"",F25&lt;&gt;"",G25&lt;&gt;"",H25&lt;&gt;""),VLOOKUP(G25,通所リハビリテーション費!$A$20:$B$24,2,0),0)</f>
        <v>0</v>
      </c>
      <c r="J25" s="42">
        <f t="shared" si="2"/>
        <v>0</v>
      </c>
      <c r="Q25" s="35"/>
      <c r="R25" s="35">
        <f t="shared" si="0"/>
        <v>0</v>
      </c>
      <c r="S25" s="35">
        <f t="shared" si="1"/>
        <v>0</v>
      </c>
    </row>
    <row r="26" spans="1:19" ht="24.95" customHeight="1" x14ac:dyDescent="0.4">
      <c r="A26" s="166"/>
      <c r="B26" s="49"/>
      <c r="C26" s="49"/>
      <c r="D26" s="49"/>
      <c r="E26" s="49"/>
      <c r="F26" s="49"/>
      <c r="G26" s="49"/>
      <c r="H26" s="50"/>
      <c r="I26" s="42">
        <f>IF(AND(B26&lt;&gt;"",C26&lt;&gt;"",D26&lt;&gt;"",E26&lt;&gt;"",F26&lt;&gt;"",G26&lt;&gt;"",H26&lt;&gt;""),VLOOKUP(G26,通所リハビリテーション費!$A$20:$B$24,2,0),0)</f>
        <v>0</v>
      </c>
      <c r="J26" s="42">
        <f>(I26*H26)*0.1*10</f>
        <v>0</v>
      </c>
      <c r="Q26" s="35"/>
      <c r="R26" s="35">
        <f t="shared" si="0"/>
        <v>0</v>
      </c>
      <c r="S26" s="35">
        <f t="shared" si="1"/>
        <v>0</v>
      </c>
    </row>
    <row r="27" spans="1:19" ht="24.95" customHeight="1" x14ac:dyDescent="0.4">
      <c r="A27" s="166"/>
      <c r="B27" s="49"/>
      <c r="C27" s="49"/>
      <c r="D27" s="49"/>
      <c r="E27" s="49"/>
      <c r="F27" s="49"/>
      <c r="G27" s="49"/>
      <c r="H27" s="50"/>
      <c r="I27" s="42">
        <f>IF(AND(B27&lt;&gt;"",C27&lt;&gt;"",D27&lt;&gt;"",E27&lt;&gt;"",F27&lt;&gt;"",G27&lt;&gt;"",H27&lt;&gt;""),VLOOKUP(G27,通所リハビリテーション費!$A$20:$B$24,2,0),0)</f>
        <v>0</v>
      </c>
      <c r="J27" s="42">
        <f t="shared" ref="J27:J30" si="3">(I27*H27)*0.1*10</f>
        <v>0</v>
      </c>
      <c r="Q27" s="35"/>
      <c r="R27" s="35">
        <f t="shared" si="0"/>
        <v>0</v>
      </c>
      <c r="S27" s="35">
        <f t="shared" si="1"/>
        <v>0</v>
      </c>
    </row>
    <row r="28" spans="1:19" ht="24.95" customHeight="1" x14ac:dyDescent="0.4">
      <c r="A28" s="166"/>
      <c r="B28" s="49"/>
      <c r="C28" s="49"/>
      <c r="D28" s="49"/>
      <c r="E28" s="49"/>
      <c r="F28" s="49"/>
      <c r="G28" s="49"/>
      <c r="H28" s="50"/>
      <c r="I28" s="42">
        <f>IF(AND(B28&lt;&gt;"",C28&lt;&gt;"",D28&lt;&gt;"",E28&lt;&gt;"",F28&lt;&gt;"",G28&lt;&gt;"",H28&lt;&gt;""),VLOOKUP(G28,通所リハビリテーション費!$A$20:$B$24,2,0),0)</f>
        <v>0</v>
      </c>
      <c r="J28" s="42">
        <f t="shared" si="3"/>
        <v>0</v>
      </c>
      <c r="Q28" s="35"/>
      <c r="R28" s="35">
        <f t="shared" si="0"/>
        <v>0</v>
      </c>
      <c r="S28" s="35">
        <f t="shared" si="1"/>
        <v>0</v>
      </c>
    </row>
    <row r="29" spans="1:19" ht="24.95" customHeight="1" x14ac:dyDescent="0.4">
      <c r="A29" s="166"/>
      <c r="B29" s="49"/>
      <c r="C29" s="49"/>
      <c r="D29" s="49"/>
      <c r="E29" s="49"/>
      <c r="F29" s="49"/>
      <c r="G29" s="49"/>
      <c r="H29" s="50"/>
      <c r="I29" s="42">
        <f>IF(AND(B29&lt;&gt;"",C29&lt;&gt;"",D29&lt;&gt;"",E29&lt;&gt;"",F29&lt;&gt;"",G29&lt;&gt;"",H29&lt;&gt;""),VLOOKUP(G29,通所リハビリテーション費!$A$20:$B$24,2,0),0)</f>
        <v>0</v>
      </c>
      <c r="J29" s="42">
        <f t="shared" si="3"/>
        <v>0</v>
      </c>
      <c r="Q29" s="35"/>
      <c r="R29" s="35">
        <f t="shared" si="0"/>
        <v>0</v>
      </c>
      <c r="S29" s="35">
        <f t="shared" si="1"/>
        <v>0</v>
      </c>
    </row>
    <row r="30" spans="1:19" ht="24.95" customHeight="1" x14ac:dyDescent="0.4">
      <c r="A30" s="167"/>
      <c r="B30" s="49"/>
      <c r="C30" s="49"/>
      <c r="D30" s="49"/>
      <c r="E30" s="49"/>
      <c r="F30" s="49"/>
      <c r="G30" s="49"/>
      <c r="H30" s="50"/>
      <c r="I30" s="42">
        <f>IF(AND(B30&lt;&gt;"",C30&lt;&gt;"",D30&lt;&gt;"",E30&lt;&gt;"",F30&lt;&gt;"",G30&lt;&gt;"",H30&lt;&gt;""),VLOOKUP(G30,通所リハビリテーション費!$A$20:$B$24,2,0),0)</f>
        <v>0</v>
      </c>
      <c r="J30" s="42">
        <f t="shared" si="3"/>
        <v>0</v>
      </c>
      <c r="Q30" s="35"/>
      <c r="R30" s="35">
        <f t="shared" si="0"/>
        <v>0</v>
      </c>
      <c r="S30" s="35">
        <f t="shared" si="1"/>
        <v>0</v>
      </c>
    </row>
    <row r="31" spans="1:19" ht="24.95" customHeight="1" x14ac:dyDescent="0.4">
      <c r="A31" s="110" t="s">
        <v>38</v>
      </c>
      <c r="B31" s="111"/>
      <c r="C31" s="111"/>
      <c r="D31" s="111"/>
      <c r="E31" s="111"/>
      <c r="F31" s="111"/>
      <c r="G31" s="112"/>
      <c r="H31" s="43">
        <f>SUMIF(H21:H30,"&lt;&gt;#N/A")</f>
        <v>0</v>
      </c>
      <c r="I31" s="43">
        <f t="shared" ref="I31:J31" si="4">SUMIF(I21:I30,"&lt;&gt;#N/A")</f>
        <v>0</v>
      </c>
      <c r="J31" s="43">
        <f t="shared" si="4"/>
        <v>0</v>
      </c>
      <c r="Q31" s="35"/>
      <c r="R31" s="35">
        <f t="shared" si="0"/>
        <v>0</v>
      </c>
      <c r="S31" s="35">
        <f t="shared" si="1"/>
        <v>0</v>
      </c>
    </row>
    <row r="32" spans="1:19" ht="24.95" customHeight="1" x14ac:dyDescent="0.4">
      <c r="A32" s="54"/>
      <c r="B32" s="54"/>
      <c r="C32" s="54"/>
      <c r="D32" s="54"/>
      <c r="E32" s="54"/>
      <c r="F32" s="54"/>
      <c r="G32" s="55"/>
      <c r="H32" s="55"/>
      <c r="I32" s="55"/>
      <c r="Q32" s="35"/>
      <c r="R32" s="35">
        <f t="shared" si="0"/>
        <v>0</v>
      </c>
      <c r="S32" s="35">
        <f t="shared" si="1"/>
        <v>0</v>
      </c>
    </row>
    <row r="33" spans="1:19" ht="24.95" customHeight="1" x14ac:dyDescent="0.4">
      <c r="A33" s="56" t="s">
        <v>91</v>
      </c>
      <c r="B33" s="54"/>
      <c r="C33" s="54"/>
      <c r="D33" s="54"/>
      <c r="E33" s="54"/>
      <c r="F33" s="54"/>
      <c r="G33" s="55"/>
      <c r="H33" s="55"/>
      <c r="I33" s="55"/>
      <c r="Q33" s="35"/>
      <c r="R33" s="35">
        <f t="shared" si="0"/>
        <v>0</v>
      </c>
      <c r="S33" s="35">
        <f t="shared" si="1"/>
        <v>0</v>
      </c>
    </row>
    <row r="34" spans="1:19" ht="42.95" customHeight="1" x14ac:dyDescent="0.4">
      <c r="A34" s="160" t="s">
        <v>126</v>
      </c>
      <c r="B34" s="28" t="s">
        <v>49</v>
      </c>
      <c r="C34" s="28" t="s">
        <v>51</v>
      </c>
      <c r="D34" s="28" t="s">
        <v>32</v>
      </c>
      <c r="E34" s="41" t="s">
        <v>162</v>
      </c>
      <c r="F34" s="41" t="s">
        <v>163</v>
      </c>
      <c r="G34" s="28" t="s">
        <v>33</v>
      </c>
      <c r="H34" s="41" t="s">
        <v>133</v>
      </c>
      <c r="I34" s="41" t="s">
        <v>35</v>
      </c>
      <c r="J34" s="41" t="s">
        <v>113</v>
      </c>
      <c r="Q34" s="35"/>
      <c r="R34" s="35">
        <f t="shared" si="0"/>
        <v>0</v>
      </c>
      <c r="S34" s="35">
        <f t="shared" si="1"/>
        <v>0</v>
      </c>
    </row>
    <row r="35" spans="1:19" ht="24.95" customHeight="1" x14ac:dyDescent="0.4">
      <c r="A35" s="160"/>
      <c r="B35" s="49"/>
      <c r="C35" s="59"/>
      <c r="D35" s="49"/>
      <c r="E35" s="49"/>
      <c r="F35" s="49"/>
      <c r="G35" s="49"/>
      <c r="H35" s="50"/>
      <c r="I35" s="42">
        <f>IF(AND(B35&lt;&gt;"",C35&lt;&gt;"",D35&lt;&gt;"",E35&lt;&gt;"",F35&lt;&gt;"",G35&lt;&gt;"",H35&lt;&gt;""),VLOOKUP(G35,通所リハビリテーション費!$A$20:$B$24,2,0),0)</f>
        <v>0</v>
      </c>
      <c r="J35" s="42">
        <f>((I35*H35)*0.1*10)/2</f>
        <v>0</v>
      </c>
      <c r="Q35" s="35"/>
      <c r="R35" s="35">
        <f t="shared" si="0"/>
        <v>0</v>
      </c>
      <c r="S35" s="35">
        <f t="shared" si="1"/>
        <v>0</v>
      </c>
    </row>
    <row r="36" spans="1:19" ht="24.95" customHeight="1" x14ac:dyDescent="0.4">
      <c r="A36" s="160"/>
      <c r="B36" s="49"/>
      <c r="C36" s="59"/>
      <c r="D36" s="49"/>
      <c r="E36" s="49"/>
      <c r="F36" s="49"/>
      <c r="G36" s="49"/>
      <c r="H36" s="50"/>
      <c r="I36" s="42">
        <f>IF(AND(B36&lt;&gt;"",C36&lt;&gt;"",D36&lt;&gt;"",E36&lt;&gt;"",F36&lt;&gt;"",G36&lt;&gt;"",H36&lt;&gt;""),VLOOKUP(G36,通所リハビリテーション費!$A$20:$B$24,2,0),0)</f>
        <v>0</v>
      </c>
      <c r="J36" s="42">
        <f t="shared" ref="J36:J39" si="5">((I36*H36)*0.1*10)/2</f>
        <v>0</v>
      </c>
      <c r="Q36" s="35"/>
      <c r="R36" s="35">
        <f t="shared" si="0"/>
        <v>0</v>
      </c>
      <c r="S36" s="35">
        <f t="shared" si="1"/>
        <v>0</v>
      </c>
    </row>
    <row r="37" spans="1:19" ht="24.95" customHeight="1" x14ac:dyDescent="0.4">
      <c r="A37" s="160"/>
      <c r="B37" s="49"/>
      <c r="C37" s="59"/>
      <c r="D37" s="49"/>
      <c r="E37" s="49"/>
      <c r="F37" s="49"/>
      <c r="G37" s="49"/>
      <c r="H37" s="50"/>
      <c r="I37" s="42">
        <f>IF(AND(B37&lt;&gt;"",C37&lt;&gt;"",D37&lt;&gt;"",E37&lt;&gt;"",F37&lt;&gt;"",G37&lt;&gt;"",H37&lt;&gt;""),VLOOKUP(G37,通所リハビリテーション費!$A$20:$B$24,2,0),0)</f>
        <v>0</v>
      </c>
      <c r="J37" s="42">
        <f t="shared" si="5"/>
        <v>0</v>
      </c>
      <c r="Q37" s="35"/>
      <c r="R37" s="35">
        <f t="shared" si="0"/>
        <v>0</v>
      </c>
      <c r="S37" s="35">
        <f t="shared" si="1"/>
        <v>0</v>
      </c>
    </row>
    <row r="38" spans="1:19" ht="24.95" customHeight="1" x14ac:dyDescent="0.4">
      <c r="A38" s="160"/>
      <c r="B38" s="49"/>
      <c r="C38" s="59"/>
      <c r="D38" s="49"/>
      <c r="E38" s="49"/>
      <c r="F38" s="49"/>
      <c r="G38" s="49"/>
      <c r="H38" s="50"/>
      <c r="I38" s="42">
        <f>IF(AND(B38&lt;&gt;"",C38&lt;&gt;"",D38&lt;&gt;"",E38&lt;&gt;"",F38&lt;&gt;"",G38&lt;&gt;"",H38&lt;&gt;""),VLOOKUP(G38,通所リハビリテーション費!$A$20:$B$24,2,0),0)</f>
        <v>0</v>
      </c>
      <c r="J38" s="42">
        <f t="shared" si="5"/>
        <v>0</v>
      </c>
      <c r="Q38" s="35"/>
      <c r="R38" s="35">
        <f t="shared" si="0"/>
        <v>0</v>
      </c>
      <c r="S38" s="35">
        <f t="shared" si="1"/>
        <v>0</v>
      </c>
    </row>
    <row r="39" spans="1:19" ht="24.95" customHeight="1" x14ac:dyDescent="0.4">
      <c r="A39" s="160"/>
      <c r="B39" s="49"/>
      <c r="C39" s="59"/>
      <c r="D39" s="49"/>
      <c r="E39" s="49"/>
      <c r="F39" s="49"/>
      <c r="G39" s="49"/>
      <c r="H39" s="50"/>
      <c r="I39" s="42">
        <f>IF(AND(B39&lt;&gt;"",C39&lt;&gt;"",D39&lt;&gt;"",E39&lt;&gt;"",F39&lt;&gt;"",G39&lt;&gt;"",H39&lt;&gt;""),VLOOKUP(G39,通所リハビリテーション費!$A$20:$B$24,2,0),0)</f>
        <v>0</v>
      </c>
      <c r="J39" s="42">
        <f t="shared" si="5"/>
        <v>0</v>
      </c>
      <c r="Q39" s="35"/>
      <c r="R39" s="35">
        <f t="shared" si="0"/>
        <v>0</v>
      </c>
      <c r="S39" s="35">
        <f t="shared" si="1"/>
        <v>0</v>
      </c>
    </row>
    <row r="40" spans="1:19" ht="24.95" customHeight="1" x14ac:dyDescent="0.4">
      <c r="A40" s="154" t="s">
        <v>38</v>
      </c>
      <c r="B40" s="155"/>
      <c r="C40" s="155"/>
      <c r="D40" s="155"/>
      <c r="E40" s="155"/>
      <c r="F40" s="155"/>
      <c r="G40" s="156"/>
      <c r="H40" s="57">
        <f>SUMIF(H35:H39,"&lt;&gt;#N/A")</f>
        <v>0</v>
      </c>
      <c r="I40" s="57">
        <f t="shared" ref="I40:J40" si="6">SUMIF(I35:I39,"&lt;&gt;#N/A")</f>
        <v>0</v>
      </c>
      <c r="J40" s="57">
        <f t="shared" si="6"/>
        <v>0</v>
      </c>
      <c r="Q40" s="35"/>
      <c r="R40" s="35">
        <f t="shared" si="0"/>
        <v>0</v>
      </c>
      <c r="S40" s="35">
        <f t="shared" si="1"/>
        <v>0</v>
      </c>
    </row>
    <row r="41" spans="1:19" ht="24.95" customHeight="1" x14ac:dyDescent="0.4">
      <c r="A41" s="26"/>
      <c r="B41" s="26"/>
      <c r="C41" s="26"/>
      <c r="D41" s="26"/>
      <c r="E41" s="26"/>
      <c r="F41" s="26"/>
      <c r="G41" s="26"/>
      <c r="H41" s="27"/>
      <c r="I41" s="27"/>
      <c r="J41" s="27"/>
      <c r="Q41" s="35"/>
      <c r="R41" s="35">
        <f t="shared" si="0"/>
        <v>0</v>
      </c>
      <c r="S41" s="35">
        <f t="shared" si="1"/>
        <v>0</v>
      </c>
    </row>
    <row r="42" spans="1:19" ht="24.95" customHeight="1" x14ac:dyDescent="0.4">
      <c r="A42" s="40" t="s">
        <v>39</v>
      </c>
      <c r="Q42" s="35"/>
      <c r="R42" s="35">
        <f t="shared" si="0"/>
        <v>0</v>
      </c>
      <c r="S42" s="35">
        <f t="shared" si="1"/>
        <v>0</v>
      </c>
    </row>
    <row r="43" spans="1:19" ht="24.95" customHeight="1" x14ac:dyDescent="0.4">
      <c r="A43" s="53" t="s">
        <v>90</v>
      </c>
      <c r="Q43" s="35"/>
      <c r="R43" s="35">
        <f t="shared" si="0"/>
        <v>0</v>
      </c>
      <c r="S43" s="35">
        <f t="shared" si="1"/>
        <v>0</v>
      </c>
    </row>
    <row r="44" spans="1:19" ht="42.95" customHeight="1" x14ac:dyDescent="0.4">
      <c r="A44" s="160" t="s">
        <v>127</v>
      </c>
      <c r="B44" s="28" t="s">
        <v>49</v>
      </c>
      <c r="C44" s="28" t="s">
        <v>51</v>
      </c>
      <c r="D44" s="28" t="s">
        <v>32</v>
      </c>
      <c r="E44" s="41" t="s">
        <v>162</v>
      </c>
      <c r="F44" s="41" t="s">
        <v>163</v>
      </c>
      <c r="G44" s="28" t="s">
        <v>33</v>
      </c>
      <c r="H44" s="41" t="s">
        <v>50</v>
      </c>
      <c r="I44" s="41" t="s">
        <v>35</v>
      </c>
      <c r="J44" s="41" t="s">
        <v>113</v>
      </c>
      <c r="Q44" s="35"/>
      <c r="R44" s="35">
        <f t="shared" si="0"/>
        <v>0</v>
      </c>
      <c r="S44" s="35">
        <f t="shared" si="1"/>
        <v>0</v>
      </c>
    </row>
    <row r="45" spans="1:19" ht="24.95" customHeight="1" x14ac:dyDescent="0.4">
      <c r="A45" s="160"/>
      <c r="B45" s="49"/>
      <c r="C45" s="59"/>
      <c r="D45" s="49"/>
      <c r="E45" s="49"/>
      <c r="F45" s="49"/>
      <c r="G45" s="49"/>
      <c r="H45" s="50"/>
      <c r="I45" s="42">
        <f>IF(AND(B45&lt;&gt;"",C45&lt;&gt;"",D45&lt;&gt;"",E45&lt;&gt;"",F45&lt;&gt;"",G45&lt;&gt;"",H45&lt;&gt;""),VLOOKUP(G45,通所リハビリテーション費!$A$27:$B$31,2,0),0)</f>
        <v>0</v>
      </c>
      <c r="J45" s="42">
        <f>(I45*H45)*0.1*10</f>
        <v>0</v>
      </c>
      <c r="Q45" s="35"/>
      <c r="R45" s="35">
        <f t="shared" si="0"/>
        <v>0</v>
      </c>
      <c r="S45" s="35">
        <f t="shared" si="1"/>
        <v>0</v>
      </c>
    </row>
    <row r="46" spans="1:19" ht="24.95" customHeight="1" x14ac:dyDescent="0.4">
      <c r="A46" s="160"/>
      <c r="B46" s="49"/>
      <c r="C46" s="59"/>
      <c r="D46" s="49"/>
      <c r="E46" s="49"/>
      <c r="F46" s="49"/>
      <c r="G46" s="49"/>
      <c r="H46" s="50"/>
      <c r="I46" s="42">
        <f>IF(AND(B46&lt;&gt;"",C46&lt;&gt;"",D46&lt;&gt;"",E46&lt;&gt;"",F46&lt;&gt;"",G46&lt;&gt;"",H46&lt;&gt;""),VLOOKUP(G46,通所リハビリテーション費!$A$27:$B$31,2,0),0)</f>
        <v>0</v>
      </c>
      <c r="J46" s="42">
        <f t="shared" ref="J46:J49" si="7">(I46*H46)*0.1*10</f>
        <v>0</v>
      </c>
      <c r="R46" s="33">
        <f>SUM(R3:R45)</f>
        <v>0</v>
      </c>
      <c r="S46" s="33">
        <f>SUM(S3:S45)</f>
        <v>0</v>
      </c>
    </row>
    <row r="47" spans="1:19" ht="24.95" customHeight="1" x14ac:dyDescent="0.4">
      <c r="A47" s="160"/>
      <c r="B47" s="49"/>
      <c r="C47" s="59"/>
      <c r="D47" s="49"/>
      <c r="E47" s="49"/>
      <c r="F47" s="49"/>
      <c r="G47" s="49"/>
      <c r="H47" s="50"/>
      <c r="I47" s="42">
        <f>IF(AND(B47&lt;&gt;"",C47&lt;&gt;"",D47&lt;&gt;"",E47&lt;&gt;"",F47&lt;&gt;"",G47&lt;&gt;"",H47&lt;&gt;""),VLOOKUP(G47,通所リハビリテーション費!$A$27:$B$31,2,0),0)</f>
        <v>0</v>
      </c>
      <c r="J47" s="42">
        <f t="shared" si="7"/>
        <v>0</v>
      </c>
    </row>
    <row r="48" spans="1:19" ht="24.95" customHeight="1" x14ac:dyDescent="0.4">
      <c r="A48" s="160"/>
      <c r="B48" s="49"/>
      <c r="C48" s="59"/>
      <c r="D48" s="49"/>
      <c r="E48" s="49"/>
      <c r="F48" s="49"/>
      <c r="G48" s="49"/>
      <c r="H48" s="50"/>
      <c r="I48" s="42">
        <f>IF(AND(B48&lt;&gt;"",C48&lt;&gt;"",D48&lt;&gt;"",E48&lt;&gt;"",F48&lt;&gt;"",G48&lt;&gt;"",H48&lt;&gt;""),VLOOKUP(G48,通所リハビリテーション費!$A$27:$B$31,2,0),0)</f>
        <v>0</v>
      </c>
      <c r="J48" s="42">
        <f t="shared" si="7"/>
        <v>0</v>
      </c>
    </row>
    <row r="49" spans="1:10" ht="24.95" customHeight="1" x14ac:dyDescent="0.4">
      <c r="A49" s="160"/>
      <c r="B49" s="49"/>
      <c r="C49" s="59"/>
      <c r="D49" s="49"/>
      <c r="E49" s="49"/>
      <c r="F49" s="49"/>
      <c r="G49" s="49"/>
      <c r="H49" s="50"/>
      <c r="I49" s="42">
        <f>IF(AND(B49&lt;&gt;"",C49&lt;&gt;"",D49&lt;&gt;"",E49&lt;&gt;"",F49&lt;&gt;"",G49&lt;&gt;"",H49&lt;&gt;""),VLOOKUP(G49,通所リハビリテーション費!$A$27:$B$31,2,0),0)</f>
        <v>0</v>
      </c>
      <c r="J49" s="42">
        <f t="shared" si="7"/>
        <v>0</v>
      </c>
    </row>
    <row r="50" spans="1:10" ht="24.95" customHeight="1" x14ac:dyDescent="0.4">
      <c r="A50" s="160"/>
      <c r="B50" s="49"/>
      <c r="C50" s="49"/>
      <c r="D50" s="49"/>
      <c r="E50" s="49"/>
      <c r="F50" s="49"/>
      <c r="G50" s="49"/>
      <c r="H50" s="50"/>
      <c r="I50" s="42">
        <f>IF(AND(B50&lt;&gt;"",C50&lt;&gt;"",D50&lt;&gt;"",E50&lt;&gt;"",F50&lt;&gt;"",G50&lt;&gt;"",H50&lt;&gt;""),VLOOKUP(G50,通所リハビリテーション費!$A$27:$B$31,2,0),0)</f>
        <v>0</v>
      </c>
      <c r="J50" s="42">
        <f>(I50*H50)*0.1*10</f>
        <v>0</v>
      </c>
    </row>
    <row r="51" spans="1:10" ht="24.95" customHeight="1" x14ac:dyDescent="0.4">
      <c r="A51" s="160"/>
      <c r="B51" s="49"/>
      <c r="C51" s="49"/>
      <c r="D51" s="49"/>
      <c r="E51" s="49"/>
      <c r="F51" s="49"/>
      <c r="G51" s="49"/>
      <c r="H51" s="50"/>
      <c r="I51" s="42">
        <f>IF(AND(B51&lt;&gt;"",C51&lt;&gt;"",D51&lt;&gt;"",E51&lt;&gt;"",F51&lt;&gt;"",G51&lt;&gt;"",H51&lt;&gt;""),VLOOKUP(G51,通所リハビリテーション費!$A$27:$B$31,2,0),0)</f>
        <v>0</v>
      </c>
      <c r="J51" s="42">
        <f t="shared" ref="J51:J54" si="8">(I51*H51)*0.1*10</f>
        <v>0</v>
      </c>
    </row>
    <row r="52" spans="1:10" ht="24.95" customHeight="1" x14ac:dyDescent="0.4">
      <c r="A52" s="160"/>
      <c r="B52" s="49"/>
      <c r="C52" s="49"/>
      <c r="D52" s="49"/>
      <c r="E52" s="49"/>
      <c r="F52" s="49"/>
      <c r="G52" s="49"/>
      <c r="H52" s="50"/>
      <c r="I52" s="42">
        <f>IF(AND(B52&lt;&gt;"",C52&lt;&gt;"",D52&lt;&gt;"",E52&lt;&gt;"",F52&lt;&gt;"",G52&lt;&gt;"",H52&lt;&gt;""),VLOOKUP(G52,通所リハビリテーション費!$A$27:$B$31,2,0),0)</f>
        <v>0</v>
      </c>
      <c r="J52" s="42">
        <f t="shared" si="8"/>
        <v>0</v>
      </c>
    </row>
    <row r="53" spans="1:10" ht="24.95" customHeight="1" x14ac:dyDescent="0.4">
      <c r="A53" s="160"/>
      <c r="B53" s="49"/>
      <c r="C53" s="49"/>
      <c r="D53" s="49"/>
      <c r="E53" s="49"/>
      <c r="F53" s="49"/>
      <c r="G53" s="49"/>
      <c r="H53" s="50"/>
      <c r="I53" s="42">
        <f>IF(AND(B53&lt;&gt;"",C53&lt;&gt;"",D53&lt;&gt;"",E53&lt;&gt;"",F53&lt;&gt;"",G53&lt;&gt;"",H53&lt;&gt;""),VLOOKUP(G53,通所リハビリテーション費!$A$27:$B$31,2,0),0)</f>
        <v>0</v>
      </c>
      <c r="J53" s="42">
        <f t="shared" si="8"/>
        <v>0</v>
      </c>
    </row>
    <row r="54" spans="1:10" ht="24.95" customHeight="1" x14ac:dyDescent="0.4">
      <c r="A54" s="160"/>
      <c r="B54" s="49"/>
      <c r="C54" s="49"/>
      <c r="D54" s="49"/>
      <c r="E54" s="49"/>
      <c r="F54" s="49"/>
      <c r="G54" s="49"/>
      <c r="H54" s="50"/>
      <c r="I54" s="42">
        <f>IF(AND(B54&lt;&gt;"",C54&lt;&gt;"",D54&lt;&gt;"",E54&lt;&gt;"",F54&lt;&gt;"",G54&lt;&gt;"",H54&lt;&gt;""),VLOOKUP(G54,通所リハビリテーション費!$A$27:$B$31,2,0),0)</f>
        <v>0</v>
      </c>
      <c r="J54" s="42">
        <f t="shared" si="8"/>
        <v>0</v>
      </c>
    </row>
    <row r="55" spans="1:10" ht="24.95" customHeight="1" x14ac:dyDescent="0.4">
      <c r="A55" s="110" t="s">
        <v>38</v>
      </c>
      <c r="B55" s="111"/>
      <c r="C55" s="111"/>
      <c r="D55" s="111"/>
      <c r="E55" s="111"/>
      <c r="F55" s="111"/>
      <c r="G55" s="112"/>
      <c r="H55" s="43">
        <f>SUMIF(H45:H54,"&lt;&gt;#N/A")</f>
        <v>0</v>
      </c>
      <c r="I55" s="43">
        <f t="shared" ref="I55:J55" si="9">SUMIF(I45:I54,"&lt;&gt;#N/A")</f>
        <v>0</v>
      </c>
      <c r="J55" s="43">
        <f t="shared" si="9"/>
        <v>0</v>
      </c>
    </row>
    <row r="56" spans="1:10" ht="24.95" customHeight="1" x14ac:dyDescent="0.4">
      <c r="A56" s="54"/>
      <c r="B56" s="54"/>
      <c r="C56" s="54"/>
      <c r="D56" s="54"/>
      <c r="E56" s="54"/>
      <c r="F56" s="54"/>
      <c r="G56" s="55"/>
      <c r="H56" s="55"/>
      <c r="I56" s="55"/>
    </row>
    <row r="57" spans="1:10" ht="24.95" customHeight="1" x14ac:dyDescent="0.4">
      <c r="A57" s="56" t="s">
        <v>91</v>
      </c>
      <c r="B57" s="54"/>
      <c r="C57" s="54"/>
      <c r="D57" s="54"/>
      <c r="E57" s="54"/>
      <c r="F57" s="54"/>
      <c r="G57" s="55"/>
      <c r="H57" s="55"/>
      <c r="I57" s="55"/>
    </row>
    <row r="58" spans="1:10" ht="42.95" customHeight="1" x14ac:dyDescent="0.4">
      <c r="A58" s="160" t="s">
        <v>127</v>
      </c>
      <c r="B58" s="28" t="s">
        <v>49</v>
      </c>
      <c r="C58" s="28" t="s">
        <v>51</v>
      </c>
      <c r="D58" s="28" t="s">
        <v>32</v>
      </c>
      <c r="E58" s="41" t="s">
        <v>162</v>
      </c>
      <c r="F58" s="41" t="s">
        <v>163</v>
      </c>
      <c r="G58" s="28" t="s">
        <v>33</v>
      </c>
      <c r="H58" s="41" t="s">
        <v>133</v>
      </c>
      <c r="I58" s="41" t="s">
        <v>35</v>
      </c>
      <c r="J58" s="41" t="s">
        <v>113</v>
      </c>
    </row>
    <row r="59" spans="1:10" ht="24.95" customHeight="1" x14ac:dyDescent="0.4">
      <c r="A59" s="160"/>
      <c r="B59" s="49"/>
      <c r="C59" s="59"/>
      <c r="D59" s="49"/>
      <c r="E59" s="49"/>
      <c r="F59" s="49"/>
      <c r="G59" s="49"/>
      <c r="H59" s="50"/>
      <c r="I59" s="42">
        <f>IF(AND(B59&lt;&gt;"",C59&lt;&gt;"",D59&lt;&gt;"",E59&lt;&gt;"",F59&lt;&gt;"",G59&lt;&gt;"",H59&lt;&gt;""),VLOOKUP(G59,通所リハビリテーション費!$A$27:$B$31,2,0),0)</f>
        <v>0</v>
      </c>
      <c r="J59" s="42">
        <f>((I59*H59)*0.1*10)/2</f>
        <v>0</v>
      </c>
    </row>
    <row r="60" spans="1:10" ht="24.95" customHeight="1" x14ac:dyDescent="0.4">
      <c r="A60" s="160"/>
      <c r="B60" s="49"/>
      <c r="C60" s="59"/>
      <c r="D60" s="49"/>
      <c r="E60" s="49"/>
      <c r="F60" s="49"/>
      <c r="G60" s="49"/>
      <c r="H60" s="50"/>
      <c r="I60" s="42">
        <f>IF(AND(B60&lt;&gt;"",C60&lt;&gt;"",D60&lt;&gt;"",E60&lt;&gt;"",F60&lt;&gt;"",G60&lt;&gt;"",H60&lt;&gt;""),VLOOKUP(G60,通所リハビリテーション費!$A$27:$B$31,2,0),0)</f>
        <v>0</v>
      </c>
      <c r="J60" s="42">
        <f t="shared" ref="J60:J63" si="10">((I60*H60)*0.1*10)/2</f>
        <v>0</v>
      </c>
    </row>
    <row r="61" spans="1:10" ht="24.95" customHeight="1" x14ac:dyDescent="0.4">
      <c r="A61" s="160"/>
      <c r="B61" s="49"/>
      <c r="C61" s="59"/>
      <c r="D61" s="49"/>
      <c r="E61" s="49"/>
      <c r="F61" s="49"/>
      <c r="G61" s="49"/>
      <c r="H61" s="50"/>
      <c r="I61" s="42">
        <f>IF(AND(B61&lt;&gt;"",C61&lt;&gt;"",D61&lt;&gt;"",E61&lt;&gt;"",F61&lt;&gt;"",G61&lt;&gt;"",H61&lt;&gt;""),VLOOKUP(G61,通所リハビリテーション費!$A$27:$B$31,2,0),0)</f>
        <v>0</v>
      </c>
      <c r="J61" s="42">
        <f t="shared" si="10"/>
        <v>0</v>
      </c>
    </row>
    <row r="62" spans="1:10" ht="24.95" customHeight="1" x14ac:dyDescent="0.4">
      <c r="A62" s="160"/>
      <c r="B62" s="49"/>
      <c r="C62" s="59"/>
      <c r="D62" s="49"/>
      <c r="E62" s="49"/>
      <c r="F62" s="49"/>
      <c r="G62" s="49"/>
      <c r="H62" s="50"/>
      <c r="I62" s="42">
        <f>IF(AND(B62&lt;&gt;"",C62&lt;&gt;"",D62&lt;&gt;"",E62&lt;&gt;"",F62&lt;&gt;"",G62&lt;&gt;"",H62&lt;&gt;""),VLOOKUP(G62,通所リハビリテーション費!$A$27:$B$31,2,0),0)</f>
        <v>0</v>
      </c>
      <c r="J62" s="42">
        <f t="shared" si="10"/>
        <v>0</v>
      </c>
    </row>
    <row r="63" spans="1:10" ht="24.95" customHeight="1" x14ac:dyDescent="0.4">
      <c r="A63" s="160"/>
      <c r="B63" s="49"/>
      <c r="C63" s="59"/>
      <c r="D63" s="49"/>
      <c r="E63" s="49"/>
      <c r="F63" s="49"/>
      <c r="G63" s="49"/>
      <c r="H63" s="50"/>
      <c r="I63" s="42">
        <f>IF(AND(B63&lt;&gt;"",C63&lt;&gt;"",D63&lt;&gt;"",E63&lt;&gt;"",F63&lt;&gt;"",G63&lt;&gt;"",H63&lt;&gt;""),VLOOKUP(G63,通所リハビリテーション費!$A$27:$B$31,2,0),0)</f>
        <v>0</v>
      </c>
      <c r="J63" s="42">
        <f t="shared" si="10"/>
        <v>0</v>
      </c>
    </row>
    <row r="64" spans="1:10" ht="24.95" customHeight="1" x14ac:dyDescent="0.4">
      <c r="A64" s="110" t="s">
        <v>38</v>
      </c>
      <c r="B64" s="111"/>
      <c r="C64" s="111"/>
      <c r="D64" s="111"/>
      <c r="E64" s="111"/>
      <c r="F64" s="111"/>
      <c r="G64" s="112"/>
      <c r="H64" s="43">
        <f>SUMIF(H59:H63,"&lt;&gt;#N/A")</f>
        <v>0</v>
      </c>
      <c r="I64" s="43">
        <f t="shared" ref="I64:J64" si="11">SUMIF(I59:I63,"&lt;&gt;#N/A")</f>
        <v>0</v>
      </c>
      <c r="J64" s="43">
        <f t="shared" si="11"/>
        <v>0</v>
      </c>
    </row>
    <row r="65" spans="1:10" ht="24.95" customHeight="1" x14ac:dyDescent="0.4">
      <c r="A65" s="26"/>
      <c r="B65" s="26"/>
      <c r="C65" s="26"/>
      <c r="D65" s="26"/>
      <c r="E65" s="26"/>
      <c r="F65" s="26"/>
      <c r="G65" s="26"/>
      <c r="H65" s="27"/>
      <c r="I65" s="27"/>
      <c r="J65" s="27"/>
    </row>
    <row r="66" spans="1:10" ht="24.95" customHeight="1" x14ac:dyDescent="0.4">
      <c r="A66" s="40" t="s">
        <v>40</v>
      </c>
    </row>
    <row r="67" spans="1:10" ht="24.95" customHeight="1" x14ac:dyDescent="0.4">
      <c r="A67" s="53" t="s">
        <v>90</v>
      </c>
    </row>
    <row r="68" spans="1:10" ht="42.95" customHeight="1" x14ac:dyDescent="0.4">
      <c r="A68" s="160" t="s">
        <v>128</v>
      </c>
      <c r="B68" s="28" t="s">
        <v>49</v>
      </c>
      <c r="C68" s="28" t="s">
        <v>51</v>
      </c>
      <c r="D68" s="28" t="s">
        <v>32</v>
      </c>
      <c r="E68" s="41" t="s">
        <v>162</v>
      </c>
      <c r="F68" s="41" t="s">
        <v>163</v>
      </c>
      <c r="G68" s="28" t="s">
        <v>33</v>
      </c>
      <c r="H68" s="41" t="s">
        <v>50</v>
      </c>
      <c r="I68" s="41" t="s">
        <v>35</v>
      </c>
      <c r="J68" s="41" t="s">
        <v>113</v>
      </c>
    </row>
    <row r="69" spans="1:10" ht="24.95" customHeight="1" x14ac:dyDescent="0.4">
      <c r="A69" s="160"/>
      <c r="B69" s="49"/>
      <c r="C69" s="59"/>
      <c r="D69" s="49"/>
      <c r="E69" s="49"/>
      <c r="F69" s="49"/>
      <c r="G69" s="49"/>
      <c r="H69" s="50"/>
      <c r="I69" s="42">
        <f>IF(AND(B69&lt;&gt;"",C69&lt;&gt;"",D69&lt;&gt;"",E69&lt;&gt;"",F69&lt;&gt;"",G69&lt;&gt;"",H69&lt;&gt;""),VLOOKUP(G69,通所リハビリテーション費!$A$34:$B$38,2,0),0)</f>
        <v>0</v>
      </c>
      <c r="J69" s="42">
        <f>(I69*H69)*0.1*10</f>
        <v>0</v>
      </c>
    </row>
    <row r="70" spans="1:10" ht="24.95" customHeight="1" x14ac:dyDescent="0.4">
      <c r="A70" s="160"/>
      <c r="B70" s="49"/>
      <c r="C70" s="59"/>
      <c r="D70" s="49"/>
      <c r="E70" s="49"/>
      <c r="F70" s="49"/>
      <c r="G70" s="49"/>
      <c r="H70" s="50"/>
      <c r="I70" s="42">
        <f>IF(AND(B70&lt;&gt;"",C70&lt;&gt;"",D70&lt;&gt;"",E70&lt;&gt;"",F70&lt;&gt;"",G70&lt;&gt;"",H70&lt;&gt;""),VLOOKUP(G70,通所リハビリテーション費!$A$34:$B$38,2,0),0)</f>
        <v>0</v>
      </c>
      <c r="J70" s="42">
        <f t="shared" ref="J70:J73" si="12">(I70*H70)*0.1*10</f>
        <v>0</v>
      </c>
    </row>
    <row r="71" spans="1:10" ht="24.95" customHeight="1" x14ac:dyDescent="0.4">
      <c r="A71" s="160"/>
      <c r="B71" s="49"/>
      <c r="C71" s="59"/>
      <c r="D71" s="49"/>
      <c r="E71" s="49"/>
      <c r="F71" s="49"/>
      <c r="G71" s="49"/>
      <c r="H71" s="50"/>
      <c r="I71" s="42">
        <f>IF(AND(B71&lt;&gt;"",C71&lt;&gt;"",D71&lt;&gt;"",E71&lt;&gt;"",F71&lt;&gt;"",G71&lt;&gt;"",H71&lt;&gt;""),VLOOKUP(G71,通所リハビリテーション費!$A$34:$B$38,2,0),0)</f>
        <v>0</v>
      </c>
      <c r="J71" s="42">
        <f t="shared" si="12"/>
        <v>0</v>
      </c>
    </row>
    <row r="72" spans="1:10" ht="24.95" customHeight="1" x14ac:dyDescent="0.4">
      <c r="A72" s="160"/>
      <c r="B72" s="49"/>
      <c r="C72" s="59"/>
      <c r="D72" s="49"/>
      <c r="E72" s="49"/>
      <c r="F72" s="49"/>
      <c r="G72" s="49"/>
      <c r="H72" s="50"/>
      <c r="I72" s="42">
        <f>IF(AND(B72&lt;&gt;"",C72&lt;&gt;"",D72&lt;&gt;"",E72&lt;&gt;"",F72&lt;&gt;"",G72&lt;&gt;"",H72&lt;&gt;""),VLOOKUP(G72,通所リハビリテーション費!$A$34:$B$38,2,0),0)</f>
        <v>0</v>
      </c>
      <c r="J72" s="42">
        <f t="shared" si="12"/>
        <v>0</v>
      </c>
    </row>
    <row r="73" spans="1:10" ht="24.95" customHeight="1" x14ac:dyDescent="0.4">
      <c r="A73" s="160"/>
      <c r="B73" s="49"/>
      <c r="C73" s="59"/>
      <c r="D73" s="49"/>
      <c r="E73" s="49"/>
      <c r="F73" s="49"/>
      <c r="G73" s="49"/>
      <c r="H73" s="50"/>
      <c r="I73" s="42">
        <f>IF(AND(B73&lt;&gt;"",C73&lt;&gt;"",D73&lt;&gt;"",E73&lt;&gt;"",F73&lt;&gt;"",G73&lt;&gt;"",H73&lt;&gt;""),VLOOKUP(G73,通所リハビリテーション費!$A$34:$B$38,2,0),0)</f>
        <v>0</v>
      </c>
      <c r="J73" s="42">
        <f t="shared" si="12"/>
        <v>0</v>
      </c>
    </row>
    <row r="74" spans="1:10" ht="24.95" customHeight="1" x14ac:dyDescent="0.4">
      <c r="A74" s="160"/>
      <c r="B74" s="49"/>
      <c r="C74" s="49"/>
      <c r="D74" s="49"/>
      <c r="E74" s="49"/>
      <c r="F74" s="49"/>
      <c r="G74" s="49"/>
      <c r="H74" s="50"/>
      <c r="I74" s="42">
        <f>IF(AND(B74&lt;&gt;"",C74&lt;&gt;"",D74&lt;&gt;"",E74&lt;&gt;"",F74&lt;&gt;"",G74&lt;&gt;"",H74&lt;&gt;""),VLOOKUP(G74,通所リハビリテーション費!$A$34:$B$38,2,0),0)</f>
        <v>0</v>
      </c>
      <c r="J74" s="42">
        <f>(I74*H74)*0.1*10</f>
        <v>0</v>
      </c>
    </row>
    <row r="75" spans="1:10" ht="24.95" customHeight="1" x14ac:dyDescent="0.4">
      <c r="A75" s="160"/>
      <c r="B75" s="49"/>
      <c r="C75" s="49"/>
      <c r="D75" s="49"/>
      <c r="E75" s="49"/>
      <c r="F75" s="49"/>
      <c r="G75" s="49"/>
      <c r="H75" s="50"/>
      <c r="I75" s="42">
        <f>IF(AND(B75&lt;&gt;"",C75&lt;&gt;"",D75&lt;&gt;"",E75&lt;&gt;"",F75&lt;&gt;"",G75&lt;&gt;"",H75&lt;&gt;""),VLOOKUP(G75,通所リハビリテーション費!$A$34:$B$38,2,0),0)</f>
        <v>0</v>
      </c>
      <c r="J75" s="42">
        <f t="shared" ref="J75:J78" si="13">(I75*H75)*0.1*10</f>
        <v>0</v>
      </c>
    </row>
    <row r="76" spans="1:10" ht="24.95" customHeight="1" x14ac:dyDescent="0.4">
      <c r="A76" s="160"/>
      <c r="B76" s="49"/>
      <c r="C76" s="49"/>
      <c r="D76" s="49"/>
      <c r="E76" s="49"/>
      <c r="F76" s="49"/>
      <c r="G76" s="49"/>
      <c r="H76" s="50"/>
      <c r="I76" s="42">
        <f>IF(AND(B76&lt;&gt;"",C76&lt;&gt;"",D76&lt;&gt;"",E76&lt;&gt;"",F76&lt;&gt;"",G76&lt;&gt;"",H76&lt;&gt;""),VLOOKUP(G76,通所リハビリテーション費!$A$34:$B$38,2,0),0)</f>
        <v>0</v>
      </c>
      <c r="J76" s="42">
        <f t="shared" si="13"/>
        <v>0</v>
      </c>
    </row>
    <row r="77" spans="1:10" ht="24.95" customHeight="1" x14ac:dyDescent="0.4">
      <c r="A77" s="160"/>
      <c r="B77" s="49"/>
      <c r="C77" s="49"/>
      <c r="D77" s="49"/>
      <c r="E77" s="49"/>
      <c r="F77" s="49"/>
      <c r="G77" s="49"/>
      <c r="H77" s="50"/>
      <c r="I77" s="42">
        <f>IF(AND(B77&lt;&gt;"",C77&lt;&gt;"",D77&lt;&gt;"",E77&lt;&gt;"",F77&lt;&gt;"",G77&lt;&gt;"",H77&lt;&gt;""),VLOOKUP(G77,通所リハビリテーション費!$A$34:$B$38,2,0),0)</f>
        <v>0</v>
      </c>
      <c r="J77" s="42">
        <f t="shared" si="13"/>
        <v>0</v>
      </c>
    </row>
    <row r="78" spans="1:10" ht="24.95" customHeight="1" x14ac:dyDescent="0.4">
      <c r="A78" s="160"/>
      <c r="B78" s="49"/>
      <c r="C78" s="49"/>
      <c r="D78" s="49"/>
      <c r="E78" s="49"/>
      <c r="F78" s="49"/>
      <c r="G78" s="49"/>
      <c r="H78" s="50"/>
      <c r="I78" s="42">
        <f>IF(AND(B78&lt;&gt;"",C78&lt;&gt;"",D78&lt;&gt;"",E78&lt;&gt;"",F78&lt;&gt;"",G78&lt;&gt;"",H78&lt;&gt;""),VLOOKUP(G78,通所リハビリテーション費!$A$34:$B$38,2,0),0)</f>
        <v>0</v>
      </c>
      <c r="J78" s="42">
        <f t="shared" si="13"/>
        <v>0</v>
      </c>
    </row>
    <row r="79" spans="1:10" ht="24.95" customHeight="1" x14ac:dyDescent="0.4">
      <c r="A79" s="110" t="s">
        <v>38</v>
      </c>
      <c r="B79" s="111"/>
      <c r="C79" s="111"/>
      <c r="D79" s="111"/>
      <c r="E79" s="111"/>
      <c r="F79" s="111"/>
      <c r="G79" s="112"/>
      <c r="H79" s="43">
        <f>SUMIF(H69:H78,"&lt;&gt;#N/A")</f>
        <v>0</v>
      </c>
      <c r="I79" s="43">
        <f t="shared" ref="I79:J79" si="14">SUMIF(I69:I78,"&lt;&gt;#N/A")</f>
        <v>0</v>
      </c>
      <c r="J79" s="43">
        <f t="shared" si="14"/>
        <v>0</v>
      </c>
    </row>
    <row r="80" spans="1:10" ht="24.95" customHeight="1" x14ac:dyDescent="0.4">
      <c r="A80" s="54"/>
      <c r="B80" s="54"/>
      <c r="C80" s="54"/>
      <c r="D80" s="54"/>
      <c r="E80" s="54"/>
      <c r="F80" s="54"/>
      <c r="G80" s="55"/>
      <c r="H80" s="55"/>
      <c r="I80" s="55"/>
    </row>
    <row r="81" spans="1:10" ht="24.95" customHeight="1" x14ac:dyDescent="0.4">
      <c r="A81" s="56" t="s">
        <v>91</v>
      </c>
      <c r="B81" s="54"/>
      <c r="C81" s="54"/>
      <c r="D81" s="54"/>
      <c r="E81" s="54"/>
      <c r="F81" s="54"/>
      <c r="G81" s="55"/>
      <c r="H81" s="55"/>
      <c r="I81" s="55"/>
    </row>
    <row r="82" spans="1:10" ht="42.95" customHeight="1" x14ac:dyDescent="0.4">
      <c r="A82" s="160" t="s">
        <v>128</v>
      </c>
      <c r="B82" s="28" t="s">
        <v>49</v>
      </c>
      <c r="C82" s="28" t="s">
        <v>51</v>
      </c>
      <c r="D82" s="28" t="s">
        <v>32</v>
      </c>
      <c r="E82" s="41" t="s">
        <v>162</v>
      </c>
      <c r="F82" s="41" t="s">
        <v>163</v>
      </c>
      <c r="G82" s="28" t="s">
        <v>33</v>
      </c>
      <c r="H82" s="41" t="s">
        <v>133</v>
      </c>
      <c r="I82" s="41" t="s">
        <v>35</v>
      </c>
      <c r="J82" s="41" t="s">
        <v>113</v>
      </c>
    </row>
    <row r="83" spans="1:10" ht="24.95" customHeight="1" x14ac:dyDescent="0.4">
      <c r="A83" s="160"/>
      <c r="B83" s="49"/>
      <c r="C83" s="59"/>
      <c r="D83" s="49"/>
      <c r="E83" s="49"/>
      <c r="F83" s="49"/>
      <c r="G83" s="49"/>
      <c r="H83" s="50"/>
      <c r="I83" s="42">
        <f>IF(AND(B83&lt;&gt;"",C83&lt;&gt;"",D83&lt;&gt;"",E83&lt;&gt;"",F83&lt;&gt;"",G83&lt;&gt;"",H83&lt;&gt;""),VLOOKUP(G83,通所リハビリテーション費!$A$34:$B$38,2,0),0)</f>
        <v>0</v>
      </c>
      <c r="J83" s="42">
        <f>((I83*H83)*0.1*10)/2</f>
        <v>0</v>
      </c>
    </row>
    <row r="84" spans="1:10" ht="24.95" customHeight="1" x14ac:dyDescent="0.4">
      <c r="A84" s="160"/>
      <c r="B84" s="49"/>
      <c r="C84" s="59"/>
      <c r="D84" s="49"/>
      <c r="E84" s="49"/>
      <c r="F84" s="49"/>
      <c r="G84" s="49"/>
      <c r="H84" s="50"/>
      <c r="I84" s="42">
        <f>IF(AND(B84&lt;&gt;"",C84&lt;&gt;"",D84&lt;&gt;"",E84&lt;&gt;"",F84&lt;&gt;"",G84&lt;&gt;"",H84&lt;&gt;""),VLOOKUP(G84,通所リハビリテーション費!$A$34:$B$38,2,0),0)</f>
        <v>0</v>
      </c>
      <c r="J84" s="42">
        <f t="shared" ref="J84:J87" si="15">((I84*H84)*0.1*10)/2</f>
        <v>0</v>
      </c>
    </row>
    <row r="85" spans="1:10" ht="24.95" customHeight="1" x14ac:dyDescent="0.4">
      <c r="A85" s="160"/>
      <c r="B85" s="49"/>
      <c r="C85" s="59"/>
      <c r="D85" s="49"/>
      <c r="E85" s="49"/>
      <c r="F85" s="49"/>
      <c r="G85" s="49"/>
      <c r="H85" s="50"/>
      <c r="I85" s="42">
        <f>IF(AND(B85&lt;&gt;"",C85&lt;&gt;"",D85&lt;&gt;"",E85&lt;&gt;"",F85&lt;&gt;"",G85&lt;&gt;"",H85&lt;&gt;""),VLOOKUP(G85,通所リハビリテーション費!$A$34:$B$38,2,0),0)</f>
        <v>0</v>
      </c>
      <c r="J85" s="42">
        <f t="shared" si="15"/>
        <v>0</v>
      </c>
    </row>
    <row r="86" spans="1:10" ht="24.95" customHeight="1" x14ac:dyDescent="0.4">
      <c r="A86" s="160"/>
      <c r="B86" s="49"/>
      <c r="C86" s="59"/>
      <c r="D86" s="49"/>
      <c r="E86" s="49"/>
      <c r="F86" s="49"/>
      <c r="G86" s="49"/>
      <c r="H86" s="50"/>
      <c r="I86" s="42">
        <f>IF(AND(B86&lt;&gt;"",C86&lt;&gt;"",D86&lt;&gt;"",E86&lt;&gt;"",F86&lt;&gt;"",G86&lt;&gt;"",H86&lt;&gt;""),VLOOKUP(G86,通所リハビリテーション費!$A$34:$B$38,2,0),0)</f>
        <v>0</v>
      </c>
      <c r="J86" s="42">
        <f t="shared" si="15"/>
        <v>0</v>
      </c>
    </row>
    <row r="87" spans="1:10" ht="24.95" customHeight="1" x14ac:dyDescent="0.4">
      <c r="A87" s="160"/>
      <c r="B87" s="49"/>
      <c r="C87" s="59"/>
      <c r="D87" s="49"/>
      <c r="E87" s="49"/>
      <c r="F87" s="49"/>
      <c r="G87" s="49"/>
      <c r="H87" s="50"/>
      <c r="I87" s="42">
        <f>IF(AND(B87&lt;&gt;"",C87&lt;&gt;"",D87&lt;&gt;"",E87&lt;&gt;"",F87&lt;&gt;"",G87&lt;&gt;"",H87&lt;&gt;""),VLOOKUP(G87,通所リハビリテーション費!$A$34:$B$38,2,0),0)</f>
        <v>0</v>
      </c>
      <c r="J87" s="42">
        <f t="shared" si="15"/>
        <v>0</v>
      </c>
    </row>
    <row r="88" spans="1:10" ht="24.95" customHeight="1" x14ac:dyDescent="0.4">
      <c r="A88" s="110" t="s">
        <v>38</v>
      </c>
      <c r="B88" s="111"/>
      <c r="C88" s="111"/>
      <c r="D88" s="111"/>
      <c r="E88" s="111"/>
      <c r="F88" s="111"/>
      <c r="G88" s="112"/>
      <c r="H88" s="43">
        <f>SUMIF(H83:H87,"&lt;&gt;#N/A")</f>
        <v>0</v>
      </c>
      <c r="I88" s="43">
        <f t="shared" ref="I88:J88" si="16">SUMIF(I83:I87,"&lt;&gt;#N/A")</f>
        <v>0</v>
      </c>
      <c r="J88" s="43">
        <f t="shared" si="16"/>
        <v>0</v>
      </c>
    </row>
    <row r="89" spans="1:10" ht="24.95" customHeight="1" x14ac:dyDescent="0.4">
      <c r="A89" s="26"/>
      <c r="B89" s="26"/>
      <c r="C89" s="26"/>
      <c r="D89" s="26"/>
      <c r="E89" s="26"/>
      <c r="F89" s="26"/>
      <c r="G89" s="26"/>
      <c r="H89" s="27"/>
      <c r="I89" s="27"/>
      <c r="J89" s="27"/>
    </row>
    <row r="90" spans="1:10" ht="24.95" customHeight="1" x14ac:dyDescent="0.4">
      <c r="A90" s="40" t="s">
        <v>41</v>
      </c>
      <c r="B90" s="44"/>
      <c r="C90" s="44"/>
      <c r="D90" s="44"/>
      <c r="E90" s="44"/>
      <c r="F90" s="44"/>
      <c r="G90" s="44"/>
      <c r="H90" s="44"/>
      <c r="I90" s="44"/>
      <c r="J90" s="44"/>
    </row>
    <row r="91" spans="1:10" ht="24.95" customHeight="1" x14ac:dyDescent="0.4">
      <c r="A91" s="53" t="s">
        <v>90</v>
      </c>
      <c r="B91" s="44"/>
      <c r="C91" s="44"/>
      <c r="D91" s="44"/>
      <c r="E91" s="44"/>
      <c r="F91" s="44"/>
      <c r="G91" s="44"/>
      <c r="H91" s="44"/>
      <c r="I91" s="44"/>
    </row>
    <row r="92" spans="1:10" ht="42.95" customHeight="1" x14ac:dyDescent="0.4">
      <c r="A92" s="160" t="s">
        <v>129</v>
      </c>
      <c r="B92" s="28" t="s">
        <v>49</v>
      </c>
      <c r="C92" s="28" t="s">
        <v>51</v>
      </c>
      <c r="D92" s="28" t="s">
        <v>32</v>
      </c>
      <c r="E92" s="41" t="s">
        <v>162</v>
      </c>
      <c r="F92" s="41" t="s">
        <v>163</v>
      </c>
      <c r="G92" s="28" t="s">
        <v>33</v>
      </c>
      <c r="H92" s="41" t="s">
        <v>50</v>
      </c>
      <c r="I92" s="41" t="s">
        <v>35</v>
      </c>
      <c r="J92" s="41" t="s">
        <v>113</v>
      </c>
    </row>
    <row r="93" spans="1:10" ht="24.95" customHeight="1" x14ac:dyDescent="0.4">
      <c r="A93" s="160"/>
      <c r="B93" s="49"/>
      <c r="C93" s="59"/>
      <c r="D93" s="49"/>
      <c r="E93" s="49"/>
      <c r="F93" s="49"/>
      <c r="G93" s="49"/>
      <c r="H93" s="50"/>
      <c r="I93" s="42">
        <f>IF(AND(B93&lt;&gt;"",C93&lt;&gt;"",D93&lt;&gt;"",E93&lt;&gt;"",F93&lt;&gt;"",G93&lt;&gt;"",H93&lt;&gt;""),VLOOKUP(G93,通所リハビリテーション費!$A$41:$B$45,2,0),0)</f>
        <v>0</v>
      </c>
      <c r="J93" s="42">
        <f>(I93*H93)*0.1*10</f>
        <v>0</v>
      </c>
    </row>
    <row r="94" spans="1:10" ht="24.95" customHeight="1" x14ac:dyDescent="0.4">
      <c r="A94" s="160"/>
      <c r="B94" s="49"/>
      <c r="C94" s="59"/>
      <c r="D94" s="49"/>
      <c r="E94" s="49"/>
      <c r="F94" s="49"/>
      <c r="G94" s="49"/>
      <c r="H94" s="50"/>
      <c r="I94" s="42">
        <f>IF(AND(B94&lt;&gt;"",C94&lt;&gt;"",D94&lt;&gt;"",E94&lt;&gt;"",F94&lt;&gt;"",G94&lt;&gt;"",H94&lt;&gt;""),VLOOKUP(G94,通所リハビリテーション費!$A$41:$B$45,2,0),0)</f>
        <v>0</v>
      </c>
      <c r="J94" s="42">
        <f t="shared" ref="J94:J97" si="17">(I94*H94)*0.1*10</f>
        <v>0</v>
      </c>
    </row>
    <row r="95" spans="1:10" ht="24.95" customHeight="1" x14ac:dyDescent="0.4">
      <c r="A95" s="160"/>
      <c r="B95" s="49"/>
      <c r="C95" s="59"/>
      <c r="D95" s="49"/>
      <c r="E95" s="49"/>
      <c r="F95" s="49"/>
      <c r="G95" s="49"/>
      <c r="H95" s="50"/>
      <c r="I95" s="42">
        <f>IF(AND(B95&lt;&gt;"",C95&lt;&gt;"",D95&lt;&gt;"",E95&lt;&gt;"",F95&lt;&gt;"",G95&lt;&gt;"",H95&lt;&gt;""),VLOOKUP(G95,通所リハビリテーション費!$A$41:$B$45,2,0),0)</f>
        <v>0</v>
      </c>
      <c r="J95" s="42">
        <f t="shared" si="17"/>
        <v>0</v>
      </c>
    </row>
    <row r="96" spans="1:10" ht="24.95" customHeight="1" x14ac:dyDescent="0.4">
      <c r="A96" s="160"/>
      <c r="B96" s="49"/>
      <c r="C96" s="59"/>
      <c r="D96" s="49"/>
      <c r="E96" s="49"/>
      <c r="F96" s="49"/>
      <c r="G96" s="49"/>
      <c r="H96" s="50"/>
      <c r="I96" s="42">
        <f>IF(AND(B96&lt;&gt;"",C96&lt;&gt;"",D96&lt;&gt;"",E96&lt;&gt;"",F96&lt;&gt;"",G96&lt;&gt;"",H96&lt;&gt;""),VLOOKUP(G96,通所リハビリテーション費!$A$41:$B$45,2,0),0)</f>
        <v>0</v>
      </c>
      <c r="J96" s="42">
        <f t="shared" si="17"/>
        <v>0</v>
      </c>
    </row>
    <row r="97" spans="1:10" ht="24.95" customHeight="1" x14ac:dyDescent="0.4">
      <c r="A97" s="160"/>
      <c r="B97" s="49"/>
      <c r="C97" s="59"/>
      <c r="D97" s="49"/>
      <c r="E97" s="49"/>
      <c r="F97" s="49"/>
      <c r="G97" s="49"/>
      <c r="H97" s="50"/>
      <c r="I97" s="42">
        <f>IF(AND(B97&lt;&gt;"",C97&lt;&gt;"",D97&lt;&gt;"",E97&lt;&gt;"",F97&lt;&gt;"",G97&lt;&gt;"",H97&lt;&gt;""),VLOOKUP(G97,通所リハビリテーション費!$A$41:$B$45,2,0),0)</f>
        <v>0</v>
      </c>
      <c r="J97" s="42">
        <f t="shared" si="17"/>
        <v>0</v>
      </c>
    </row>
    <row r="98" spans="1:10" ht="24.95" customHeight="1" x14ac:dyDescent="0.4">
      <c r="A98" s="160"/>
      <c r="B98" s="49"/>
      <c r="C98" s="49"/>
      <c r="D98" s="49"/>
      <c r="E98" s="49"/>
      <c r="F98" s="49"/>
      <c r="G98" s="49"/>
      <c r="H98" s="50"/>
      <c r="I98" s="42">
        <f>IF(AND(B98&lt;&gt;"",C98&lt;&gt;"",D98&lt;&gt;"",E98&lt;&gt;"",F98&lt;&gt;"",G98&lt;&gt;"",H98&lt;&gt;""),VLOOKUP(G98,通所リハビリテーション費!$A$41:$B$45,2,0),0)</f>
        <v>0</v>
      </c>
      <c r="J98" s="42">
        <f>(I98*H98)*0.1*10</f>
        <v>0</v>
      </c>
    </row>
    <row r="99" spans="1:10" ht="24.95" customHeight="1" x14ac:dyDescent="0.4">
      <c r="A99" s="160"/>
      <c r="B99" s="49"/>
      <c r="C99" s="49"/>
      <c r="D99" s="49"/>
      <c r="E99" s="49"/>
      <c r="F99" s="49"/>
      <c r="G99" s="49"/>
      <c r="H99" s="50"/>
      <c r="I99" s="42">
        <f>IF(AND(B99&lt;&gt;"",C99&lt;&gt;"",D99&lt;&gt;"",E99&lt;&gt;"",F99&lt;&gt;"",G99&lt;&gt;"",H99&lt;&gt;""),VLOOKUP(G99,通所リハビリテーション費!$A$41:$B$45,2,0),0)</f>
        <v>0</v>
      </c>
      <c r="J99" s="42">
        <f t="shared" ref="J99:J102" si="18">(I99*H99)*0.1*10</f>
        <v>0</v>
      </c>
    </row>
    <row r="100" spans="1:10" ht="24.95" customHeight="1" x14ac:dyDescent="0.4">
      <c r="A100" s="160"/>
      <c r="B100" s="49"/>
      <c r="C100" s="49"/>
      <c r="D100" s="49"/>
      <c r="E100" s="49"/>
      <c r="F100" s="49"/>
      <c r="G100" s="49"/>
      <c r="H100" s="50"/>
      <c r="I100" s="42">
        <f>IF(AND(B100&lt;&gt;"",C100&lt;&gt;"",D100&lt;&gt;"",E100&lt;&gt;"",F100&lt;&gt;"",G100&lt;&gt;"",H100&lt;&gt;""),VLOOKUP(G100,通所リハビリテーション費!$A$41:$B$45,2,0),0)</f>
        <v>0</v>
      </c>
      <c r="J100" s="42">
        <f t="shared" si="18"/>
        <v>0</v>
      </c>
    </row>
    <row r="101" spans="1:10" ht="24.95" customHeight="1" x14ac:dyDescent="0.4">
      <c r="A101" s="160"/>
      <c r="B101" s="49"/>
      <c r="C101" s="49"/>
      <c r="D101" s="49"/>
      <c r="E101" s="49"/>
      <c r="F101" s="49"/>
      <c r="G101" s="49"/>
      <c r="H101" s="50"/>
      <c r="I101" s="42">
        <f>IF(AND(B101&lt;&gt;"",C101&lt;&gt;"",D101&lt;&gt;"",E101&lt;&gt;"",F101&lt;&gt;"",G101&lt;&gt;"",H101&lt;&gt;""),VLOOKUP(G101,通所リハビリテーション費!$A$41:$B$45,2,0),0)</f>
        <v>0</v>
      </c>
      <c r="J101" s="42">
        <f t="shared" si="18"/>
        <v>0</v>
      </c>
    </row>
    <row r="102" spans="1:10" ht="24.95" customHeight="1" x14ac:dyDescent="0.4">
      <c r="A102" s="160"/>
      <c r="B102" s="49"/>
      <c r="C102" s="49"/>
      <c r="D102" s="49"/>
      <c r="E102" s="49"/>
      <c r="F102" s="49"/>
      <c r="G102" s="49"/>
      <c r="H102" s="50"/>
      <c r="I102" s="42">
        <f>IF(AND(B102&lt;&gt;"",C102&lt;&gt;"",D102&lt;&gt;"",E102&lt;&gt;"",F102&lt;&gt;"",G102&lt;&gt;"",H102&lt;&gt;""),VLOOKUP(G102,通所リハビリテーション費!$A$41:$B$45,2,0),0)</f>
        <v>0</v>
      </c>
      <c r="J102" s="42">
        <f t="shared" si="18"/>
        <v>0</v>
      </c>
    </row>
    <row r="103" spans="1:10" ht="24.95" customHeight="1" x14ac:dyDescent="0.4">
      <c r="A103" s="110" t="s">
        <v>38</v>
      </c>
      <c r="B103" s="111"/>
      <c r="C103" s="111"/>
      <c r="D103" s="111"/>
      <c r="E103" s="111"/>
      <c r="F103" s="111"/>
      <c r="G103" s="112"/>
      <c r="H103" s="43">
        <f>SUMIF(H93:H102,"&lt;&gt;#N/A")</f>
        <v>0</v>
      </c>
      <c r="I103" s="43">
        <f t="shared" ref="I103" si="19">SUMIF(I93:I102,"&lt;&gt;#N/A")</f>
        <v>0</v>
      </c>
      <c r="J103" s="43">
        <f>SUMIF(J93:J102,"&lt;&gt;#N/A")</f>
        <v>0</v>
      </c>
    </row>
    <row r="104" spans="1:10" ht="24.95" customHeight="1" x14ac:dyDescent="0.4">
      <c r="A104" s="54"/>
      <c r="B104" s="54"/>
      <c r="C104" s="54"/>
      <c r="D104" s="54"/>
      <c r="E104" s="54"/>
      <c r="F104" s="54"/>
      <c r="G104" s="55"/>
      <c r="H104" s="55"/>
      <c r="I104" s="55"/>
    </row>
    <row r="105" spans="1:10" ht="24.95" customHeight="1" x14ac:dyDescent="0.4">
      <c r="A105" s="56" t="s">
        <v>91</v>
      </c>
      <c r="B105" s="54"/>
      <c r="C105" s="54"/>
      <c r="D105" s="54"/>
      <c r="E105" s="54"/>
      <c r="F105" s="54"/>
      <c r="G105" s="55"/>
      <c r="H105" s="55"/>
      <c r="I105" s="55"/>
    </row>
    <row r="106" spans="1:10" ht="42.95" customHeight="1" x14ac:dyDescent="0.4">
      <c r="A106" s="160" t="s">
        <v>129</v>
      </c>
      <c r="B106" s="28" t="s">
        <v>49</v>
      </c>
      <c r="C106" s="28" t="s">
        <v>51</v>
      </c>
      <c r="D106" s="28" t="s">
        <v>32</v>
      </c>
      <c r="E106" s="41" t="s">
        <v>162</v>
      </c>
      <c r="F106" s="41" t="s">
        <v>163</v>
      </c>
      <c r="G106" s="28" t="s">
        <v>33</v>
      </c>
      <c r="H106" s="41" t="s">
        <v>133</v>
      </c>
      <c r="I106" s="41" t="s">
        <v>35</v>
      </c>
      <c r="J106" s="41" t="s">
        <v>113</v>
      </c>
    </row>
    <row r="107" spans="1:10" ht="24.95" customHeight="1" x14ac:dyDescent="0.4">
      <c r="A107" s="160"/>
      <c r="B107" s="49"/>
      <c r="C107" s="59"/>
      <c r="D107" s="49"/>
      <c r="E107" s="49"/>
      <c r="F107" s="49"/>
      <c r="G107" s="49"/>
      <c r="H107" s="50"/>
      <c r="I107" s="42">
        <f>IF(AND(B107&lt;&gt;"",C107&lt;&gt;"",D107&lt;&gt;"",E107&lt;&gt;"",F107&lt;&gt;"",G107&lt;&gt;"",H107&lt;&gt;""),VLOOKUP(G107,通所リハビリテーション費!$A$41:$B$45,2,0),0)</f>
        <v>0</v>
      </c>
      <c r="J107" s="42">
        <f>((I107*H107)*0.1*10)/2</f>
        <v>0</v>
      </c>
    </row>
    <row r="108" spans="1:10" ht="24.95" customHeight="1" x14ac:dyDescent="0.4">
      <c r="A108" s="160"/>
      <c r="B108" s="49"/>
      <c r="C108" s="59"/>
      <c r="D108" s="49"/>
      <c r="E108" s="49"/>
      <c r="F108" s="49"/>
      <c r="G108" s="49"/>
      <c r="H108" s="50"/>
      <c r="I108" s="42">
        <f>IF(AND(B108&lt;&gt;"",C108&lt;&gt;"",D108&lt;&gt;"",E108&lt;&gt;"",F108&lt;&gt;"",G108&lt;&gt;"",H108&lt;&gt;""),VLOOKUP(G108,通所リハビリテーション費!$A$41:$B$45,2,0),0)</f>
        <v>0</v>
      </c>
      <c r="J108" s="42">
        <f t="shared" ref="J108:J111" si="20">((I108*H108)*0.1*10)/2</f>
        <v>0</v>
      </c>
    </row>
    <row r="109" spans="1:10" ht="24.95" customHeight="1" x14ac:dyDescent="0.4">
      <c r="A109" s="160"/>
      <c r="B109" s="49"/>
      <c r="C109" s="59"/>
      <c r="D109" s="49"/>
      <c r="E109" s="49"/>
      <c r="F109" s="49"/>
      <c r="G109" s="49"/>
      <c r="H109" s="50"/>
      <c r="I109" s="42">
        <f>IF(AND(B109&lt;&gt;"",C109&lt;&gt;"",D109&lt;&gt;"",E109&lt;&gt;"",F109&lt;&gt;"",G109&lt;&gt;"",H109&lt;&gt;""),VLOOKUP(G109,通所リハビリテーション費!$A$41:$B$45,2,0),0)</f>
        <v>0</v>
      </c>
      <c r="J109" s="42">
        <f t="shared" si="20"/>
        <v>0</v>
      </c>
    </row>
    <row r="110" spans="1:10" ht="24.95" customHeight="1" x14ac:dyDescent="0.4">
      <c r="A110" s="160"/>
      <c r="B110" s="49"/>
      <c r="C110" s="59"/>
      <c r="D110" s="49"/>
      <c r="E110" s="49"/>
      <c r="F110" s="49"/>
      <c r="G110" s="49"/>
      <c r="H110" s="50"/>
      <c r="I110" s="42">
        <f>IF(AND(B110&lt;&gt;"",C110&lt;&gt;"",D110&lt;&gt;"",E110&lt;&gt;"",F110&lt;&gt;"",G110&lt;&gt;"",H110&lt;&gt;""),VLOOKUP(G110,通所リハビリテーション費!$A$41:$B$45,2,0),0)</f>
        <v>0</v>
      </c>
      <c r="J110" s="42">
        <f t="shared" si="20"/>
        <v>0</v>
      </c>
    </row>
    <row r="111" spans="1:10" ht="24.95" customHeight="1" x14ac:dyDescent="0.4">
      <c r="A111" s="160"/>
      <c r="B111" s="49"/>
      <c r="C111" s="59"/>
      <c r="D111" s="49"/>
      <c r="E111" s="49"/>
      <c r="F111" s="49"/>
      <c r="G111" s="49"/>
      <c r="H111" s="50"/>
      <c r="I111" s="42">
        <f>IF(AND(B111&lt;&gt;"",C111&lt;&gt;"",D111&lt;&gt;"",E111&lt;&gt;"",F111&lt;&gt;"",G111&lt;&gt;"",H111&lt;&gt;""),VLOOKUP(G111,通所リハビリテーション費!$A$41:$B$45,2,0),0)</f>
        <v>0</v>
      </c>
      <c r="J111" s="42">
        <f t="shared" si="20"/>
        <v>0</v>
      </c>
    </row>
    <row r="112" spans="1:10" ht="24.95" customHeight="1" x14ac:dyDescent="0.4">
      <c r="A112" s="110" t="s">
        <v>38</v>
      </c>
      <c r="B112" s="111"/>
      <c r="C112" s="111"/>
      <c r="D112" s="111"/>
      <c r="E112" s="111"/>
      <c r="F112" s="111"/>
      <c r="G112" s="112"/>
      <c r="H112" s="43">
        <f>SUMIF(H107:H111,"&lt;&gt;#N/A")</f>
        <v>0</v>
      </c>
      <c r="I112" s="43">
        <f>SUMIF(I107:I111,"&lt;&gt;#N/A")</f>
        <v>0</v>
      </c>
      <c r="J112" s="43">
        <f t="shared" ref="J112" si="21">SUMIF(J107:J111,"&lt;&gt;#N/A")</f>
        <v>0</v>
      </c>
    </row>
    <row r="113" spans="1:21" ht="24.95" customHeight="1" x14ac:dyDescent="0.4">
      <c r="A113" s="26"/>
      <c r="B113" s="26"/>
      <c r="C113" s="26"/>
      <c r="D113" s="26"/>
      <c r="E113" s="26"/>
      <c r="F113" s="26"/>
      <c r="G113" s="26"/>
      <c r="H113" s="27"/>
      <c r="I113" s="27"/>
      <c r="J113" s="27"/>
    </row>
    <row r="114" spans="1:21" s="44" customFormat="1" ht="24.95" customHeight="1" x14ac:dyDescent="0.4">
      <c r="A114" s="40" t="s">
        <v>42</v>
      </c>
      <c r="B114" s="32"/>
      <c r="C114" s="32"/>
      <c r="D114" s="32"/>
      <c r="E114" s="32"/>
      <c r="F114" s="32"/>
      <c r="G114" s="32"/>
      <c r="H114" s="32"/>
      <c r="I114" s="32"/>
      <c r="J114" s="32"/>
      <c r="Q114" s="33"/>
      <c r="R114" s="33"/>
      <c r="S114" s="33"/>
      <c r="T114" s="32"/>
      <c r="U114" s="32"/>
    </row>
    <row r="115" spans="1:21" ht="24.95" customHeight="1" x14ac:dyDescent="0.4">
      <c r="A115" s="53" t="s">
        <v>90</v>
      </c>
    </row>
    <row r="116" spans="1:21" ht="42.95" customHeight="1" x14ac:dyDescent="0.4">
      <c r="A116" s="160" t="s">
        <v>130</v>
      </c>
      <c r="B116" s="28" t="s">
        <v>49</v>
      </c>
      <c r="C116" s="28" t="s">
        <v>51</v>
      </c>
      <c r="D116" s="28" t="s">
        <v>32</v>
      </c>
      <c r="E116" s="41" t="s">
        <v>162</v>
      </c>
      <c r="F116" s="41" t="s">
        <v>163</v>
      </c>
      <c r="G116" s="28" t="s">
        <v>33</v>
      </c>
      <c r="H116" s="41" t="s">
        <v>50</v>
      </c>
      <c r="I116" s="41" t="s">
        <v>35</v>
      </c>
      <c r="J116" s="41" t="s">
        <v>113</v>
      </c>
    </row>
    <row r="117" spans="1:21" ht="24.95" customHeight="1" x14ac:dyDescent="0.4">
      <c r="A117" s="160"/>
      <c r="B117" s="49"/>
      <c r="C117" s="59"/>
      <c r="D117" s="49"/>
      <c r="E117" s="49"/>
      <c r="F117" s="49"/>
      <c r="G117" s="49"/>
      <c r="H117" s="50"/>
      <c r="I117" s="42">
        <f>IF(AND(B117&lt;&gt;"",C117&lt;&gt;"",D117&lt;&gt;"",E117&lt;&gt;"",F117&lt;&gt;"",G117&lt;&gt;"",H117&lt;&gt;""),VLOOKUP(G117,通所リハビリテーション費!$A$48:$B$52,2,0),0)</f>
        <v>0</v>
      </c>
      <c r="J117" s="42">
        <f>(I117*H117)*0.1*10</f>
        <v>0</v>
      </c>
    </row>
    <row r="118" spans="1:21" ht="24.95" customHeight="1" x14ac:dyDescent="0.4">
      <c r="A118" s="160"/>
      <c r="B118" s="49"/>
      <c r="C118" s="59"/>
      <c r="D118" s="49"/>
      <c r="E118" s="49"/>
      <c r="F118" s="49"/>
      <c r="G118" s="49"/>
      <c r="H118" s="50"/>
      <c r="I118" s="42">
        <f>IF(AND(B118&lt;&gt;"",C118&lt;&gt;"",D118&lt;&gt;"",E118&lt;&gt;"",F118&lt;&gt;"",G118&lt;&gt;"",H118&lt;&gt;""),VLOOKUP(G118,通所リハビリテーション費!$A$48:$B$52,2,0),0)</f>
        <v>0</v>
      </c>
      <c r="J118" s="42">
        <f t="shared" ref="J118:J121" si="22">(I118*H118)*0.1*10</f>
        <v>0</v>
      </c>
    </row>
    <row r="119" spans="1:21" ht="24.95" customHeight="1" x14ac:dyDescent="0.4">
      <c r="A119" s="160"/>
      <c r="B119" s="49"/>
      <c r="C119" s="59"/>
      <c r="D119" s="49"/>
      <c r="E119" s="49"/>
      <c r="F119" s="49"/>
      <c r="G119" s="49"/>
      <c r="H119" s="50"/>
      <c r="I119" s="42">
        <f>IF(AND(B119&lt;&gt;"",C119&lt;&gt;"",D119&lt;&gt;"",E119&lt;&gt;"",F119&lt;&gt;"",G119&lt;&gt;"",H119&lt;&gt;""),VLOOKUP(G119,通所リハビリテーション費!$A$48:$B$52,2,0),0)</f>
        <v>0</v>
      </c>
      <c r="J119" s="42">
        <f t="shared" si="22"/>
        <v>0</v>
      </c>
    </row>
    <row r="120" spans="1:21" ht="24.95" customHeight="1" x14ac:dyDescent="0.4">
      <c r="A120" s="160"/>
      <c r="B120" s="49"/>
      <c r="C120" s="59"/>
      <c r="D120" s="49"/>
      <c r="E120" s="49"/>
      <c r="F120" s="49"/>
      <c r="G120" s="49"/>
      <c r="H120" s="50"/>
      <c r="I120" s="42">
        <f>IF(AND(B120&lt;&gt;"",C120&lt;&gt;"",D120&lt;&gt;"",E120&lt;&gt;"",F120&lt;&gt;"",G120&lt;&gt;"",H120&lt;&gt;""),VLOOKUP(G120,通所リハビリテーション費!$A$48:$B$52,2,0),0)</f>
        <v>0</v>
      </c>
      <c r="J120" s="42">
        <f t="shared" si="22"/>
        <v>0</v>
      </c>
    </row>
    <row r="121" spans="1:21" ht="24.95" customHeight="1" x14ac:dyDescent="0.4">
      <c r="A121" s="160"/>
      <c r="B121" s="49"/>
      <c r="C121" s="59"/>
      <c r="D121" s="49"/>
      <c r="E121" s="49"/>
      <c r="F121" s="49"/>
      <c r="G121" s="49"/>
      <c r="H121" s="50"/>
      <c r="I121" s="42">
        <f>IF(AND(B121&lt;&gt;"",C121&lt;&gt;"",D121&lt;&gt;"",E121&lt;&gt;"",F121&lt;&gt;"",G121&lt;&gt;"",H121&lt;&gt;""),VLOOKUP(G121,通所リハビリテーション費!$A$48:$B$52,2,0),0)</f>
        <v>0</v>
      </c>
      <c r="J121" s="42">
        <f t="shared" si="22"/>
        <v>0</v>
      </c>
    </row>
    <row r="122" spans="1:21" ht="24.95" customHeight="1" x14ac:dyDescent="0.4">
      <c r="A122" s="160"/>
      <c r="B122" s="49"/>
      <c r="C122" s="49"/>
      <c r="D122" s="49"/>
      <c r="E122" s="49"/>
      <c r="F122" s="49"/>
      <c r="G122" s="49"/>
      <c r="H122" s="50"/>
      <c r="I122" s="42">
        <f>IF(AND(B122&lt;&gt;"",C122&lt;&gt;"",D122&lt;&gt;"",E122&lt;&gt;"",F122&lt;&gt;"",G122&lt;&gt;"",H122&lt;&gt;""),VLOOKUP(G122,通所リハビリテーション費!$A$48:$B$52,2,0),0)</f>
        <v>0</v>
      </c>
      <c r="J122" s="42">
        <f>(I122*H122)*0.1*10</f>
        <v>0</v>
      </c>
    </row>
    <row r="123" spans="1:21" ht="24.95" customHeight="1" x14ac:dyDescent="0.4">
      <c r="A123" s="160"/>
      <c r="B123" s="49"/>
      <c r="C123" s="49"/>
      <c r="D123" s="49"/>
      <c r="E123" s="49"/>
      <c r="F123" s="49"/>
      <c r="G123" s="49"/>
      <c r="H123" s="50"/>
      <c r="I123" s="42">
        <f>IF(AND(B123&lt;&gt;"",C123&lt;&gt;"",D123&lt;&gt;"",E123&lt;&gt;"",F123&lt;&gt;"",G123&lt;&gt;"",H123&lt;&gt;""),VLOOKUP(G123,通所リハビリテーション費!$A$48:$B$52,2,0),0)</f>
        <v>0</v>
      </c>
      <c r="J123" s="42">
        <f t="shared" ref="J123:J126" si="23">(I123*H123)*0.1*10</f>
        <v>0</v>
      </c>
    </row>
    <row r="124" spans="1:21" ht="24.95" customHeight="1" x14ac:dyDescent="0.4">
      <c r="A124" s="160"/>
      <c r="B124" s="49"/>
      <c r="C124" s="49"/>
      <c r="D124" s="49"/>
      <c r="E124" s="49"/>
      <c r="F124" s="49"/>
      <c r="G124" s="49"/>
      <c r="H124" s="50"/>
      <c r="I124" s="42">
        <f>IF(AND(B124&lt;&gt;"",C124&lt;&gt;"",D124&lt;&gt;"",E124&lt;&gt;"",F124&lt;&gt;"",G124&lt;&gt;"",H124&lt;&gt;""),VLOOKUP(G124,通所リハビリテーション費!$A$48:$B$52,2,0),0)</f>
        <v>0</v>
      </c>
      <c r="J124" s="42">
        <f t="shared" si="23"/>
        <v>0</v>
      </c>
    </row>
    <row r="125" spans="1:21" ht="24.95" customHeight="1" x14ac:dyDescent="0.4">
      <c r="A125" s="160"/>
      <c r="B125" s="49"/>
      <c r="C125" s="49"/>
      <c r="D125" s="49"/>
      <c r="E125" s="49"/>
      <c r="F125" s="49"/>
      <c r="G125" s="49"/>
      <c r="H125" s="50"/>
      <c r="I125" s="42">
        <f>IF(AND(B125&lt;&gt;"",C125&lt;&gt;"",D125&lt;&gt;"",E125&lt;&gt;"",F125&lt;&gt;"",G125&lt;&gt;"",H125&lt;&gt;""),VLOOKUP(G125,通所リハビリテーション費!$A$48:$B$52,2,0),0)</f>
        <v>0</v>
      </c>
      <c r="J125" s="42">
        <f t="shared" si="23"/>
        <v>0</v>
      </c>
    </row>
    <row r="126" spans="1:21" ht="24.95" customHeight="1" x14ac:dyDescent="0.4">
      <c r="A126" s="160"/>
      <c r="B126" s="49"/>
      <c r="C126" s="49"/>
      <c r="D126" s="49"/>
      <c r="E126" s="49"/>
      <c r="F126" s="49"/>
      <c r="G126" s="49"/>
      <c r="H126" s="50"/>
      <c r="I126" s="42">
        <f>IF(AND(B126&lt;&gt;"",C126&lt;&gt;"",D126&lt;&gt;"",E126&lt;&gt;"",F126&lt;&gt;"",G126&lt;&gt;"",H126&lt;&gt;""),VLOOKUP(G126,通所リハビリテーション費!$A$48:$B$52,2,0),0)</f>
        <v>0</v>
      </c>
      <c r="J126" s="42">
        <f t="shared" si="23"/>
        <v>0</v>
      </c>
    </row>
    <row r="127" spans="1:21" ht="24.95" customHeight="1" x14ac:dyDescent="0.4">
      <c r="A127" s="110" t="s">
        <v>38</v>
      </c>
      <c r="B127" s="111"/>
      <c r="C127" s="111"/>
      <c r="D127" s="111"/>
      <c r="E127" s="111"/>
      <c r="F127" s="111"/>
      <c r="G127" s="112"/>
      <c r="H127" s="43">
        <f>SUMIF(H117:H126,"&lt;&gt;#N/A")</f>
        <v>0</v>
      </c>
      <c r="I127" s="43">
        <f t="shared" ref="I127:J127" si="24">SUMIF(I117:I126,"&lt;&gt;#N/A")</f>
        <v>0</v>
      </c>
      <c r="J127" s="43">
        <f t="shared" si="24"/>
        <v>0</v>
      </c>
    </row>
    <row r="128" spans="1:21" ht="24.95" customHeight="1" x14ac:dyDescent="0.4">
      <c r="A128" s="54"/>
      <c r="B128" s="54"/>
      <c r="C128" s="54"/>
      <c r="D128" s="54"/>
      <c r="E128" s="54"/>
      <c r="F128" s="54"/>
      <c r="G128" s="55"/>
      <c r="H128" s="55"/>
      <c r="I128" s="55"/>
    </row>
    <row r="129" spans="1:10" ht="24.95" customHeight="1" x14ac:dyDescent="0.4">
      <c r="A129" s="56" t="s">
        <v>91</v>
      </c>
      <c r="B129" s="54"/>
      <c r="C129" s="54"/>
      <c r="D129" s="54"/>
      <c r="E129" s="54"/>
      <c r="F129" s="54"/>
      <c r="G129" s="55"/>
      <c r="H129" s="55"/>
      <c r="I129" s="55"/>
    </row>
    <row r="130" spans="1:10" ht="42.95" customHeight="1" x14ac:dyDescent="0.4">
      <c r="A130" s="160" t="s">
        <v>130</v>
      </c>
      <c r="B130" s="28" t="s">
        <v>49</v>
      </c>
      <c r="C130" s="28" t="s">
        <v>51</v>
      </c>
      <c r="D130" s="28" t="s">
        <v>32</v>
      </c>
      <c r="E130" s="41" t="s">
        <v>162</v>
      </c>
      <c r="F130" s="41" t="s">
        <v>163</v>
      </c>
      <c r="G130" s="28" t="s">
        <v>33</v>
      </c>
      <c r="H130" s="41" t="s">
        <v>133</v>
      </c>
      <c r="I130" s="41" t="s">
        <v>35</v>
      </c>
      <c r="J130" s="41" t="s">
        <v>113</v>
      </c>
    </row>
    <row r="131" spans="1:10" ht="24.95" customHeight="1" x14ac:dyDescent="0.4">
      <c r="A131" s="160"/>
      <c r="B131" s="49"/>
      <c r="C131" s="59"/>
      <c r="D131" s="49"/>
      <c r="E131" s="49"/>
      <c r="F131" s="49"/>
      <c r="G131" s="49"/>
      <c r="H131" s="50"/>
      <c r="I131" s="42">
        <f>IF(AND(B131&lt;&gt;"",C131&lt;&gt;"",D131&lt;&gt;"",E131&lt;&gt;"",F131&lt;&gt;"",G131&lt;&gt;"",H131&lt;&gt;""),VLOOKUP(G131,通所リハビリテーション費!$A$48:$B$52,2,0),0)</f>
        <v>0</v>
      </c>
      <c r="J131" s="42">
        <f>((I131*H131)*0.1*10)/2</f>
        <v>0</v>
      </c>
    </row>
    <row r="132" spans="1:10" ht="24.95" customHeight="1" x14ac:dyDescent="0.4">
      <c r="A132" s="160"/>
      <c r="B132" s="49"/>
      <c r="C132" s="59"/>
      <c r="D132" s="49"/>
      <c r="E132" s="49"/>
      <c r="F132" s="49"/>
      <c r="G132" s="49"/>
      <c r="H132" s="50"/>
      <c r="I132" s="42">
        <f>IF(AND(B132&lt;&gt;"",C132&lt;&gt;"",D132&lt;&gt;"",E132&lt;&gt;"",F132&lt;&gt;"",G132&lt;&gt;"",H132&lt;&gt;""),VLOOKUP(G132,通所リハビリテーション費!$A$48:$B$52,2,0),0)</f>
        <v>0</v>
      </c>
      <c r="J132" s="42">
        <f t="shared" ref="J132:J135" si="25">((I132*H132)*0.1*10)/2</f>
        <v>0</v>
      </c>
    </row>
    <row r="133" spans="1:10" ht="24.95" customHeight="1" x14ac:dyDescent="0.4">
      <c r="A133" s="160"/>
      <c r="B133" s="49"/>
      <c r="C133" s="59"/>
      <c r="D133" s="49"/>
      <c r="E133" s="49"/>
      <c r="F133" s="49"/>
      <c r="G133" s="49"/>
      <c r="H133" s="50"/>
      <c r="I133" s="42">
        <f>IF(AND(B133&lt;&gt;"",C133&lt;&gt;"",D133&lt;&gt;"",E133&lt;&gt;"",F133&lt;&gt;"",G133&lt;&gt;"",H133&lt;&gt;""),VLOOKUP(G133,通所リハビリテーション費!$A$48:$B$52,2,0),0)</f>
        <v>0</v>
      </c>
      <c r="J133" s="42">
        <f t="shared" si="25"/>
        <v>0</v>
      </c>
    </row>
    <row r="134" spans="1:10" ht="24.95" customHeight="1" x14ac:dyDescent="0.4">
      <c r="A134" s="160"/>
      <c r="B134" s="49"/>
      <c r="C134" s="59"/>
      <c r="D134" s="49"/>
      <c r="E134" s="49"/>
      <c r="F134" s="49"/>
      <c r="G134" s="49"/>
      <c r="H134" s="50"/>
      <c r="I134" s="42">
        <f>IF(AND(B134&lt;&gt;"",C134&lt;&gt;"",D134&lt;&gt;"",E134&lt;&gt;"",F134&lt;&gt;"",G134&lt;&gt;"",H134&lt;&gt;""),VLOOKUP(G134,通所リハビリテーション費!$A$48:$B$52,2,0),0)</f>
        <v>0</v>
      </c>
      <c r="J134" s="42">
        <f t="shared" si="25"/>
        <v>0</v>
      </c>
    </row>
    <row r="135" spans="1:10" ht="24.95" customHeight="1" x14ac:dyDescent="0.4">
      <c r="A135" s="160"/>
      <c r="B135" s="49"/>
      <c r="C135" s="59"/>
      <c r="D135" s="49"/>
      <c r="E135" s="49"/>
      <c r="F135" s="49"/>
      <c r="G135" s="49"/>
      <c r="H135" s="50"/>
      <c r="I135" s="42">
        <f>IF(AND(B135&lt;&gt;"",C135&lt;&gt;"",D135&lt;&gt;"",E135&lt;&gt;"",F135&lt;&gt;"",G135&lt;&gt;"",H135&lt;&gt;""),VLOOKUP(G135,通所リハビリテーション費!$A$48:$B$52,2,0),0)</f>
        <v>0</v>
      </c>
      <c r="J135" s="42">
        <f t="shared" si="25"/>
        <v>0</v>
      </c>
    </row>
    <row r="136" spans="1:10" ht="24.95" customHeight="1" x14ac:dyDescent="0.4">
      <c r="A136" s="110" t="s">
        <v>38</v>
      </c>
      <c r="B136" s="111"/>
      <c r="C136" s="111"/>
      <c r="D136" s="111"/>
      <c r="E136" s="111"/>
      <c r="F136" s="111"/>
      <c r="G136" s="112"/>
      <c r="H136" s="43">
        <f>SUMIF(H131:H135,"&lt;&gt;#N/A")</f>
        <v>0</v>
      </c>
      <c r="I136" s="43">
        <f t="shared" ref="I136:J136" si="26">SUMIF(I131:I135,"&lt;&gt;#N/A")</f>
        <v>0</v>
      </c>
      <c r="J136" s="43">
        <f t="shared" si="26"/>
        <v>0</v>
      </c>
    </row>
    <row r="137" spans="1:10" ht="24.95" customHeight="1" x14ac:dyDescent="0.4">
      <c r="A137" s="26"/>
      <c r="B137" s="26"/>
      <c r="C137" s="26"/>
      <c r="D137" s="26"/>
      <c r="E137" s="26"/>
      <c r="F137" s="26"/>
      <c r="G137" s="26"/>
      <c r="H137" s="27"/>
      <c r="I137" s="27"/>
      <c r="J137" s="27"/>
    </row>
    <row r="138" spans="1:10" ht="24.95" customHeight="1" x14ac:dyDescent="0.4">
      <c r="A138" s="40" t="s">
        <v>43</v>
      </c>
    </row>
    <row r="139" spans="1:10" ht="24.95" customHeight="1" x14ac:dyDescent="0.4">
      <c r="A139" s="53" t="s">
        <v>90</v>
      </c>
    </row>
    <row r="140" spans="1:10" ht="42.95" customHeight="1" x14ac:dyDescent="0.4">
      <c r="A140" s="160" t="s">
        <v>131</v>
      </c>
      <c r="B140" s="28" t="s">
        <v>49</v>
      </c>
      <c r="C140" s="28" t="s">
        <v>51</v>
      </c>
      <c r="D140" s="28" t="s">
        <v>32</v>
      </c>
      <c r="E140" s="41" t="s">
        <v>162</v>
      </c>
      <c r="F140" s="41" t="s">
        <v>163</v>
      </c>
      <c r="G140" s="28" t="s">
        <v>33</v>
      </c>
      <c r="H140" s="41" t="s">
        <v>50</v>
      </c>
      <c r="I140" s="41" t="s">
        <v>35</v>
      </c>
      <c r="J140" s="41" t="s">
        <v>113</v>
      </c>
    </row>
    <row r="141" spans="1:10" ht="24.95" customHeight="1" x14ac:dyDescent="0.4">
      <c r="A141" s="160"/>
      <c r="B141" s="49"/>
      <c r="C141" s="59"/>
      <c r="D141" s="49"/>
      <c r="E141" s="49"/>
      <c r="F141" s="49"/>
      <c r="G141" s="49"/>
      <c r="H141" s="50"/>
      <c r="I141" s="42">
        <f>IF(AND(B141&lt;&gt;"",C141&lt;&gt;"",D141&lt;&gt;"",E141&lt;&gt;"",F141&lt;&gt;"",G141&lt;&gt;"",H141&lt;&gt;""),VLOOKUP(G141,通所リハビリテーション費!$A$55:$B$59,2,0),0)</f>
        <v>0</v>
      </c>
      <c r="J141" s="42">
        <f>(I141*H141)*0.1*10</f>
        <v>0</v>
      </c>
    </row>
    <row r="142" spans="1:10" ht="24.95" customHeight="1" x14ac:dyDescent="0.4">
      <c r="A142" s="160"/>
      <c r="B142" s="49"/>
      <c r="C142" s="59"/>
      <c r="D142" s="49"/>
      <c r="E142" s="49"/>
      <c r="F142" s="49"/>
      <c r="G142" s="49"/>
      <c r="H142" s="50"/>
      <c r="I142" s="42">
        <f>IF(AND(B142&lt;&gt;"",C142&lt;&gt;"",D142&lt;&gt;"",E142&lt;&gt;"",F142&lt;&gt;"",G142&lt;&gt;"",H142&lt;&gt;""),VLOOKUP(G142,通所リハビリテーション費!$A$55:$B$59,2,0),0)</f>
        <v>0</v>
      </c>
      <c r="J142" s="42">
        <f t="shared" ref="J142:J145" si="27">(I142*H142)*0.1*10</f>
        <v>0</v>
      </c>
    </row>
    <row r="143" spans="1:10" ht="24.95" customHeight="1" x14ac:dyDescent="0.4">
      <c r="A143" s="160"/>
      <c r="B143" s="49"/>
      <c r="C143" s="59"/>
      <c r="D143" s="49"/>
      <c r="E143" s="49"/>
      <c r="F143" s="49"/>
      <c r="G143" s="49"/>
      <c r="H143" s="50"/>
      <c r="I143" s="42">
        <f>IF(AND(B143&lt;&gt;"",C143&lt;&gt;"",D143&lt;&gt;"",E143&lt;&gt;"",F143&lt;&gt;"",G143&lt;&gt;"",H143&lt;&gt;""),VLOOKUP(G143,通所リハビリテーション費!$A$55:$B$59,2,0),0)</f>
        <v>0</v>
      </c>
      <c r="J143" s="42">
        <f t="shared" si="27"/>
        <v>0</v>
      </c>
    </row>
    <row r="144" spans="1:10" ht="24.95" customHeight="1" x14ac:dyDescent="0.4">
      <c r="A144" s="160"/>
      <c r="B144" s="49"/>
      <c r="C144" s="59"/>
      <c r="D144" s="49"/>
      <c r="E144" s="49"/>
      <c r="F144" s="49"/>
      <c r="G144" s="49"/>
      <c r="H144" s="50"/>
      <c r="I144" s="42">
        <f>IF(AND(B144&lt;&gt;"",C144&lt;&gt;"",D144&lt;&gt;"",E144&lt;&gt;"",F144&lt;&gt;"",G144&lt;&gt;"",H144&lt;&gt;""),VLOOKUP(G144,通所リハビリテーション費!$A$55:$B$59,2,0),0)</f>
        <v>0</v>
      </c>
      <c r="J144" s="42">
        <f t="shared" si="27"/>
        <v>0</v>
      </c>
    </row>
    <row r="145" spans="1:10" ht="24.95" customHeight="1" x14ac:dyDescent="0.4">
      <c r="A145" s="160"/>
      <c r="B145" s="49"/>
      <c r="C145" s="59"/>
      <c r="D145" s="49"/>
      <c r="E145" s="49"/>
      <c r="F145" s="49"/>
      <c r="G145" s="49"/>
      <c r="H145" s="50"/>
      <c r="I145" s="42">
        <f>IF(AND(B145&lt;&gt;"",C145&lt;&gt;"",D145&lt;&gt;"",E145&lt;&gt;"",F145&lt;&gt;"",G145&lt;&gt;"",H145&lt;&gt;""),VLOOKUP(G145,通所リハビリテーション費!$A$55:$B$59,2,0),0)</f>
        <v>0</v>
      </c>
      <c r="J145" s="42">
        <f t="shared" si="27"/>
        <v>0</v>
      </c>
    </row>
    <row r="146" spans="1:10" ht="24.95" customHeight="1" x14ac:dyDescent="0.4">
      <c r="A146" s="160"/>
      <c r="B146" s="49"/>
      <c r="C146" s="49"/>
      <c r="D146" s="49"/>
      <c r="E146" s="49"/>
      <c r="F146" s="49"/>
      <c r="G146" s="49"/>
      <c r="H146" s="50"/>
      <c r="I146" s="42">
        <f>IF(AND(B146&lt;&gt;"",C146&lt;&gt;"",D146&lt;&gt;"",E146&lt;&gt;"",F146&lt;&gt;"",G146&lt;&gt;"",H146&lt;&gt;""),VLOOKUP(G146,通所リハビリテーション費!$A$55:$B$59,2,0),0)</f>
        <v>0</v>
      </c>
      <c r="J146" s="42">
        <f>(I146*H146)*0.1*10</f>
        <v>0</v>
      </c>
    </row>
    <row r="147" spans="1:10" ht="24.95" customHeight="1" x14ac:dyDescent="0.4">
      <c r="A147" s="160"/>
      <c r="B147" s="49"/>
      <c r="C147" s="49"/>
      <c r="D147" s="49"/>
      <c r="E147" s="49"/>
      <c r="F147" s="49"/>
      <c r="G147" s="49"/>
      <c r="H147" s="50"/>
      <c r="I147" s="42">
        <f>IF(AND(B147&lt;&gt;"",C147&lt;&gt;"",D147&lt;&gt;"",E147&lt;&gt;"",F147&lt;&gt;"",G147&lt;&gt;"",H147&lt;&gt;""),VLOOKUP(G147,通所リハビリテーション費!$A$55:$B$59,2,0),0)</f>
        <v>0</v>
      </c>
      <c r="J147" s="42">
        <f t="shared" ref="J147:J150" si="28">(I147*H147)*0.1*10</f>
        <v>0</v>
      </c>
    </row>
    <row r="148" spans="1:10" ht="24.95" customHeight="1" x14ac:dyDescent="0.4">
      <c r="A148" s="160"/>
      <c r="B148" s="49"/>
      <c r="C148" s="49"/>
      <c r="D148" s="49"/>
      <c r="E148" s="49"/>
      <c r="F148" s="49"/>
      <c r="G148" s="49"/>
      <c r="H148" s="50"/>
      <c r="I148" s="42">
        <f>IF(AND(B148&lt;&gt;"",C148&lt;&gt;"",D148&lt;&gt;"",E148&lt;&gt;"",F148&lt;&gt;"",G148&lt;&gt;"",H148&lt;&gt;""),VLOOKUP(G148,通所リハビリテーション費!$A$55:$B$59,2,0),0)</f>
        <v>0</v>
      </c>
      <c r="J148" s="42">
        <f t="shared" si="28"/>
        <v>0</v>
      </c>
    </row>
    <row r="149" spans="1:10" ht="24.95" customHeight="1" x14ac:dyDescent="0.4">
      <c r="A149" s="160"/>
      <c r="B149" s="49"/>
      <c r="C149" s="49"/>
      <c r="D149" s="49"/>
      <c r="E149" s="49"/>
      <c r="F149" s="49"/>
      <c r="G149" s="49"/>
      <c r="H149" s="50"/>
      <c r="I149" s="42">
        <f>IF(AND(B149&lt;&gt;"",C149&lt;&gt;"",D149&lt;&gt;"",E149&lt;&gt;"",F149&lt;&gt;"",G149&lt;&gt;"",H149&lt;&gt;""),VLOOKUP(G149,通所リハビリテーション費!$A$55:$B$59,2,0),0)</f>
        <v>0</v>
      </c>
      <c r="J149" s="42">
        <f t="shared" si="28"/>
        <v>0</v>
      </c>
    </row>
    <row r="150" spans="1:10" ht="24.95" customHeight="1" x14ac:dyDescent="0.4">
      <c r="A150" s="160"/>
      <c r="B150" s="49"/>
      <c r="C150" s="49"/>
      <c r="D150" s="49"/>
      <c r="E150" s="49"/>
      <c r="F150" s="49"/>
      <c r="G150" s="49"/>
      <c r="H150" s="50"/>
      <c r="I150" s="42">
        <f>IF(AND(B150&lt;&gt;"",C150&lt;&gt;"",D150&lt;&gt;"",E150&lt;&gt;"",F150&lt;&gt;"",G150&lt;&gt;"",H150&lt;&gt;""),VLOOKUP(G150,通所リハビリテーション費!$A$55:$B$59,2,0),0)</f>
        <v>0</v>
      </c>
      <c r="J150" s="42">
        <f t="shared" si="28"/>
        <v>0</v>
      </c>
    </row>
    <row r="151" spans="1:10" ht="24.95" customHeight="1" x14ac:dyDescent="0.4">
      <c r="A151" s="110" t="s">
        <v>38</v>
      </c>
      <c r="B151" s="111"/>
      <c r="C151" s="111"/>
      <c r="D151" s="111"/>
      <c r="E151" s="111"/>
      <c r="F151" s="111"/>
      <c r="G151" s="112"/>
      <c r="H151" s="43">
        <f>SUMIF(H141:H150,"&lt;&gt;#N/A")</f>
        <v>0</v>
      </c>
      <c r="I151" s="43">
        <f t="shared" ref="I151:J151" si="29">SUMIF(I141:I150,"&lt;&gt;#N/A")</f>
        <v>0</v>
      </c>
      <c r="J151" s="43">
        <f t="shared" si="29"/>
        <v>0</v>
      </c>
    </row>
    <row r="152" spans="1:10" ht="24.95" customHeight="1" x14ac:dyDescent="0.4">
      <c r="A152" s="54"/>
      <c r="B152" s="54"/>
      <c r="C152" s="54"/>
      <c r="D152" s="54"/>
      <c r="E152" s="54"/>
      <c r="F152" s="54"/>
      <c r="G152" s="55"/>
      <c r="H152" s="55"/>
      <c r="I152" s="55"/>
    </row>
    <row r="153" spans="1:10" ht="24.95" customHeight="1" x14ac:dyDescent="0.4">
      <c r="A153" s="56" t="s">
        <v>91</v>
      </c>
      <c r="B153" s="54"/>
      <c r="C153" s="54"/>
      <c r="D153" s="54"/>
      <c r="E153" s="54"/>
      <c r="F153" s="54"/>
      <c r="G153" s="55"/>
      <c r="H153" s="55"/>
      <c r="I153" s="55"/>
    </row>
    <row r="154" spans="1:10" ht="42.95" customHeight="1" x14ac:dyDescent="0.4">
      <c r="A154" s="160" t="s">
        <v>131</v>
      </c>
      <c r="B154" s="28" t="s">
        <v>49</v>
      </c>
      <c r="C154" s="28" t="s">
        <v>51</v>
      </c>
      <c r="D154" s="28" t="s">
        <v>32</v>
      </c>
      <c r="E154" s="41" t="s">
        <v>162</v>
      </c>
      <c r="F154" s="41" t="s">
        <v>163</v>
      </c>
      <c r="G154" s="28" t="s">
        <v>33</v>
      </c>
      <c r="H154" s="41" t="s">
        <v>133</v>
      </c>
      <c r="I154" s="41" t="s">
        <v>35</v>
      </c>
      <c r="J154" s="41" t="s">
        <v>113</v>
      </c>
    </row>
    <row r="155" spans="1:10" ht="24.95" customHeight="1" x14ac:dyDescent="0.4">
      <c r="A155" s="160"/>
      <c r="B155" s="49"/>
      <c r="C155" s="59"/>
      <c r="D155" s="49"/>
      <c r="E155" s="49"/>
      <c r="F155" s="49"/>
      <c r="G155" s="49"/>
      <c r="H155" s="50"/>
      <c r="I155" s="42">
        <f>IF(AND(B155&lt;&gt;"",C155&lt;&gt;"",D155&lt;&gt;"",E155&lt;&gt;"",F155&lt;&gt;"",G155&lt;&gt;"",H155&lt;&gt;""),VLOOKUP(G155,通所リハビリテーション費!$A$55:$B$59,2,0),0)</f>
        <v>0</v>
      </c>
      <c r="J155" s="42">
        <f>((I155*H155)*0.1*10)/2</f>
        <v>0</v>
      </c>
    </row>
    <row r="156" spans="1:10" ht="24.95" customHeight="1" x14ac:dyDescent="0.4">
      <c r="A156" s="160"/>
      <c r="B156" s="49"/>
      <c r="C156" s="59"/>
      <c r="D156" s="49"/>
      <c r="E156" s="49"/>
      <c r="F156" s="49"/>
      <c r="G156" s="49"/>
      <c r="H156" s="50"/>
      <c r="I156" s="42">
        <f>IF(AND(B156&lt;&gt;"",C156&lt;&gt;"",D156&lt;&gt;"",E156&lt;&gt;"",F156&lt;&gt;"",G156&lt;&gt;"",H156&lt;&gt;""),VLOOKUP(G156,通所リハビリテーション費!$A$55:$B$59,2,0),0)</f>
        <v>0</v>
      </c>
      <c r="J156" s="42">
        <f t="shared" ref="J156:J159" si="30">((I156*H156)*0.1*10)/2</f>
        <v>0</v>
      </c>
    </row>
    <row r="157" spans="1:10" ht="24.95" customHeight="1" x14ac:dyDescent="0.4">
      <c r="A157" s="160"/>
      <c r="B157" s="49"/>
      <c r="C157" s="59"/>
      <c r="D157" s="49"/>
      <c r="E157" s="49"/>
      <c r="F157" s="49"/>
      <c r="G157" s="49"/>
      <c r="H157" s="50"/>
      <c r="I157" s="42">
        <f>IF(AND(B157&lt;&gt;"",C157&lt;&gt;"",D157&lt;&gt;"",E157&lt;&gt;"",F157&lt;&gt;"",G157&lt;&gt;"",H157&lt;&gt;""),VLOOKUP(G157,通所リハビリテーション費!$A$55:$B$59,2,0),0)</f>
        <v>0</v>
      </c>
      <c r="J157" s="42">
        <f t="shared" si="30"/>
        <v>0</v>
      </c>
    </row>
    <row r="158" spans="1:10" ht="24.95" customHeight="1" x14ac:dyDescent="0.4">
      <c r="A158" s="160"/>
      <c r="B158" s="49"/>
      <c r="C158" s="59"/>
      <c r="D158" s="49"/>
      <c r="E158" s="49"/>
      <c r="F158" s="49"/>
      <c r="G158" s="49"/>
      <c r="H158" s="50"/>
      <c r="I158" s="42">
        <f>IF(AND(B158&lt;&gt;"",C158&lt;&gt;"",D158&lt;&gt;"",E158&lt;&gt;"",F158&lt;&gt;"",G158&lt;&gt;"",H158&lt;&gt;""),VLOOKUP(G158,通所リハビリテーション費!$A$55:$B$59,2,0),0)</f>
        <v>0</v>
      </c>
      <c r="J158" s="42">
        <f t="shared" si="30"/>
        <v>0</v>
      </c>
    </row>
    <row r="159" spans="1:10" ht="24.95" customHeight="1" x14ac:dyDescent="0.4">
      <c r="A159" s="160"/>
      <c r="B159" s="49"/>
      <c r="C159" s="59"/>
      <c r="D159" s="49"/>
      <c r="E159" s="49"/>
      <c r="F159" s="49"/>
      <c r="G159" s="49"/>
      <c r="H159" s="50"/>
      <c r="I159" s="42">
        <f>IF(AND(B159&lt;&gt;"",C159&lt;&gt;"",D159&lt;&gt;"",E159&lt;&gt;"",F159&lt;&gt;"",G159&lt;&gt;"",H159&lt;&gt;""),VLOOKUP(G159,通所リハビリテーション費!$A$55:$B$59,2,0),0)</f>
        <v>0</v>
      </c>
      <c r="J159" s="42">
        <f t="shared" si="30"/>
        <v>0</v>
      </c>
    </row>
    <row r="160" spans="1:10" ht="24.95" customHeight="1" x14ac:dyDescent="0.4">
      <c r="A160" s="110" t="s">
        <v>38</v>
      </c>
      <c r="B160" s="111"/>
      <c r="C160" s="111"/>
      <c r="D160" s="111"/>
      <c r="E160" s="111"/>
      <c r="F160" s="111"/>
      <c r="G160" s="112"/>
      <c r="H160" s="43">
        <f>SUMIF(H155:H159,"&lt;&gt;#N/A")</f>
        <v>0</v>
      </c>
      <c r="I160" s="43">
        <f t="shared" ref="I160:J160" si="31">SUMIF(I155:I159,"&lt;&gt;#N/A")</f>
        <v>0</v>
      </c>
      <c r="J160" s="43">
        <f t="shared" si="31"/>
        <v>0</v>
      </c>
    </row>
    <row r="161" spans="1:10" ht="24.95" customHeight="1" x14ac:dyDescent="0.4">
      <c r="A161" s="26"/>
      <c r="B161" s="26"/>
      <c r="C161" s="26"/>
      <c r="D161" s="26"/>
      <c r="E161" s="26"/>
      <c r="F161" s="26"/>
      <c r="G161" s="26"/>
      <c r="H161" s="27"/>
      <c r="I161" s="27"/>
      <c r="J161" s="27"/>
    </row>
    <row r="162" spans="1:10" ht="24.95" customHeight="1" x14ac:dyDescent="0.4">
      <c r="A162" s="40" t="s">
        <v>44</v>
      </c>
    </row>
    <row r="163" spans="1:10" ht="24.95" customHeight="1" x14ac:dyDescent="0.4">
      <c r="A163" s="53" t="s">
        <v>90</v>
      </c>
    </row>
    <row r="164" spans="1:10" ht="42.95" customHeight="1" x14ac:dyDescent="0.4">
      <c r="A164" s="157" t="s">
        <v>132</v>
      </c>
      <c r="B164" s="28" t="s">
        <v>49</v>
      </c>
      <c r="C164" s="28" t="s">
        <v>51</v>
      </c>
      <c r="D164" s="28" t="s">
        <v>32</v>
      </c>
      <c r="E164" s="41" t="s">
        <v>162</v>
      </c>
      <c r="F164" s="41" t="s">
        <v>163</v>
      </c>
      <c r="G164" s="28" t="s">
        <v>33</v>
      </c>
      <c r="H164" s="41" t="s">
        <v>50</v>
      </c>
      <c r="I164" s="41" t="s">
        <v>35</v>
      </c>
      <c r="J164" s="41" t="s">
        <v>113</v>
      </c>
    </row>
    <row r="165" spans="1:10" ht="24.95" customHeight="1" x14ac:dyDescent="0.4">
      <c r="A165" s="158"/>
      <c r="B165" s="49"/>
      <c r="C165" s="59"/>
      <c r="D165" s="49"/>
      <c r="E165" s="49"/>
      <c r="F165" s="49"/>
      <c r="G165" s="49"/>
      <c r="H165" s="50"/>
      <c r="I165" s="42">
        <f>IF(AND(B165&lt;&gt;"",C165&lt;&gt;"",D165&lt;&gt;"",E165&lt;&gt;"",F165&lt;&gt;"",G165&lt;&gt;"",H165&lt;&gt;""),VLOOKUP(G165,通所リハビリテーション費!$A$62:$B$66,2,0),0)</f>
        <v>0</v>
      </c>
      <c r="J165" s="42">
        <f>(I165*H165)*0.1*10</f>
        <v>0</v>
      </c>
    </row>
    <row r="166" spans="1:10" ht="24.95" customHeight="1" x14ac:dyDescent="0.4">
      <c r="A166" s="158"/>
      <c r="B166" s="49"/>
      <c r="C166" s="59"/>
      <c r="D166" s="49"/>
      <c r="E166" s="49"/>
      <c r="F166" s="49"/>
      <c r="G166" s="49"/>
      <c r="H166" s="50"/>
      <c r="I166" s="42">
        <f>IF(AND(B166&lt;&gt;"",C166&lt;&gt;"",D166&lt;&gt;"",E166&lt;&gt;"",F166&lt;&gt;"",G166&lt;&gt;"",H166&lt;&gt;""),VLOOKUP(G166,通所リハビリテーション費!$A$62:$B$66,2,0),0)</f>
        <v>0</v>
      </c>
      <c r="J166" s="42">
        <f t="shared" ref="J166:J169" si="32">(I166*H166)*0.1*10</f>
        <v>0</v>
      </c>
    </row>
    <row r="167" spans="1:10" ht="24.95" customHeight="1" x14ac:dyDescent="0.4">
      <c r="A167" s="158"/>
      <c r="B167" s="49"/>
      <c r="C167" s="59"/>
      <c r="D167" s="49"/>
      <c r="E167" s="49"/>
      <c r="F167" s="49"/>
      <c r="G167" s="49"/>
      <c r="H167" s="50"/>
      <c r="I167" s="42">
        <f>IF(AND(B167&lt;&gt;"",C167&lt;&gt;"",D167&lt;&gt;"",E167&lt;&gt;"",F167&lt;&gt;"",G167&lt;&gt;"",H167&lt;&gt;""),VLOOKUP(G167,通所リハビリテーション費!$A$62:$B$66,2,0),0)</f>
        <v>0</v>
      </c>
      <c r="J167" s="42">
        <f t="shared" si="32"/>
        <v>0</v>
      </c>
    </row>
    <row r="168" spans="1:10" ht="24.95" customHeight="1" x14ac:dyDescent="0.4">
      <c r="A168" s="158"/>
      <c r="B168" s="49"/>
      <c r="C168" s="59"/>
      <c r="D168" s="49"/>
      <c r="E168" s="49"/>
      <c r="F168" s="49"/>
      <c r="G168" s="49"/>
      <c r="H168" s="50"/>
      <c r="I168" s="42">
        <f>IF(AND(B168&lt;&gt;"",C168&lt;&gt;"",D168&lt;&gt;"",E168&lt;&gt;"",F168&lt;&gt;"",G168&lt;&gt;"",H168&lt;&gt;""),VLOOKUP(G168,通所リハビリテーション費!$A$62:$B$66,2,0),0)</f>
        <v>0</v>
      </c>
      <c r="J168" s="42">
        <f t="shared" si="32"/>
        <v>0</v>
      </c>
    </row>
    <row r="169" spans="1:10" ht="24.95" customHeight="1" x14ac:dyDescent="0.4">
      <c r="A169" s="158"/>
      <c r="B169" s="49"/>
      <c r="C169" s="59"/>
      <c r="D169" s="49"/>
      <c r="E169" s="49"/>
      <c r="F169" s="49"/>
      <c r="G169" s="49"/>
      <c r="H169" s="50"/>
      <c r="I169" s="42">
        <f>IF(AND(B169&lt;&gt;"",C169&lt;&gt;"",D169&lt;&gt;"",E169&lt;&gt;"",F169&lt;&gt;"",G169&lt;&gt;"",H169&lt;&gt;""),VLOOKUP(G169,通所リハビリテーション費!$A$62:$B$66,2,0),0)</f>
        <v>0</v>
      </c>
      <c r="J169" s="42">
        <f t="shared" si="32"/>
        <v>0</v>
      </c>
    </row>
    <row r="170" spans="1:10" ht="24.95" customHeight="1" x14ac:dyDescent="0.4">
      <c r="A170" s="158"/>
      <c r="B170" s="49"/>
      <c r="C170" s="49"/>
      <c r="D170" s="49"/>
      <c r="E170" s="49"/>
      <c r="F170" s="49"/>
      <c r="G170" s="49"/>
      <c r="H170" s="50"/>
      <c r="I170" s="42">
        <f>IF(AND(B170&lt;&gt;"",C170&lt;&gt;"",D170&lt;&gt;"",E170&lt;&gt;"",F170&lt;&gt;"",G170&lt;&gt;"",H170&lt;&gt;""),VLOOKUP(G170,通所リハビリテーション費!$A$62:$B$66,2,0),0)</f>
        <v>0</v>
      </c>
      <c r="J170" s="42">
        <f>(I170*H170)*0.1*10</f>
        <v>0</v>
      </c>
    </row>
    <row r="171" spans="1:10" ht="24.95" customHeight="1" x14ac:dyDescent="0.4">
      <c r="A171" s="158"/>
      <c r="B171" s="49"/>
      <c r="C171" s="49"/>
      <c r="D171" s="49"/>
      <c r="E171" s="49"/>
      <c r="F171" s="49"/>
      <c r="G171" s="49"/>
      <c r="H171" s="50"/>
      <c r="I171" s="42">
        <f>IF(AND(B171&lt;&gt;"",C171&lt;&gt;"",D171&lt;&gt;"",E171&lt;&gt;"",F171&lt;&gt;"",G171&lt;&gt;"",H171&lt;&gt;""),VLOOKUP(G171,通所リハビリテーション費!$A$62:$B$66,2,0),0)</f>
        <v>0</v>
      </c>
      <c r="J171" s="42">
        <f t="shared" ref="J171:J174" si="33">(I171*H171)*0.1*10</f>
        <v>0</v>
      </c>
    </row>
    <row r="172" spans="1:10" ht="24.95" customHeight="1" x14ac:dyDescent="0.4">
      <c r="A172" s="158"/>
      <c r="B172" s="49"/>
      <c r="C172" s="49"/>
      <c r="D172" s="49"/>
      <c r="E172" s="49"/>
      <c r="F172" s="49"/>
      <c r="G172" s="49"/>
      <c r="H172" s="50"/>
      <c r="I172" s="42">
        <f>IF(AND(B172&lt;&gt;"",C172&lt;&gt;"",D172&lt;&gt;"",E172&lt;&gt;"",F172&lt;&gt;"",G172&lt;&gt;"",H172&lt;&gt;""),VLOOKUP(G172,通所リハビリテーション費!$A$62:$B$66,2,0),0)</f>
        <v>0</v>
      </c>
      <c r="J172" s="42">
        <f t="shared" si="33"/>
        <v>0</v>
      </c>
    </row>
    <row r="173" spans="1:10" ht="24.95" customHeight="1" x14ac:dyDescent="0.4">
      <c r="A173" s="158"/>
      <c r="B173" s="49"/>
      <c r="C173" s="49"/>
      <c r="D173" s="49"/>
      <c r="E173" s="49"/>
      <c r="F173" s="49"/>
      <c r="G173" s="49"/>
      <c r="H173" s="50"/>
      <c r="I173" s="42">
        <f>IF(AND(B173&lt;&gt;"",C173&lt;&gt;"",D173&lt;&gt;"",E173&lt;&gt;"",F173&lt;&gt;"",G173&lt;&gt;"",H173&lt;&gt;""),VLOOKUP(G173,通所リハビリテーション費!$A$62:$B$66,2,0),0)</f>
        <v>0</v>
      </c>
      <c r="J173" s="42">
        <f t="shared" si="33"/>
        <v>0</v>
      </c>
    </row>
    <row r="174" spans="1:10" ht="24.95" customHeight="1" x14ac:dyDescent="0.4">
      <c r="A174" s="159"/>
      <c r="B174" s="49"/>
      <c r="C174" s="49"/>
      <c r="D174" s="49"/>
      <c r="E174" s="49"/>
      <c r="F174" s="49"/>
      <c r="G174" s="49"/>
      <c r="H174" s="50"/>
      <c r="I174" s="42">
        <f>IF(AND(B174&lt;&gt;"",C174&lt;&gt;"",D174&lt;&gt;"",E174&lt;&gt;"",F174&lt;&gt;"",G174&lt;&gt;"",H174&lt;&gt;""),VLOOKUP(G174,通所リハビリテーション費!$A$62:$B$66,2,0),0)</f>
        <v>0</v>
      </c>
      <c r="J174" s="42">
        <f t="shared" si="33"/>
        <v>0</v>
      </c>
    </row>
    <row r="175" spans="1:10" ht="24.95" customHeight="1" x14ac:dyDescent="0.4">
      <c r="A175" s="110" t="s">
        <v>38</v>
      </c>
      <c r="B175" s="111"/>
      <c r="C175" s="111"/>
      <c r="D175" s="111"/>
      <c r="E175" s="111"/>
      <c r="F175" s="111"/>
      <c r="G175" s="112"/>
      <c r="H175" s="43">
        <f>SUMIF(H165:H174,"&lt;&gt;#N/A")</f>
        <v>0</v>
      </c>
      <c r="I175" s="43">
        <f t="shared" ref="I175:J175" si="34">SUMIF(I165:I174,"&lt;&gt;#N/A")</f>
        <v>0</v>
      </c>
      <c r="J175" s="43">
        <f t="shared" si="34"/>
        <v>0</v>
      </c>
    </row>
    <row r="176" spans="1:10" ht="24.95" customHeight="1" x14ac:dyDescent="0.4">
      <c r="A176" s="54"/>
      <c r="B176" s="54"/>
      <c r="C176" s="54"/>
      <c r="D176" s="54"/>
      <c r="E176" s="54"/>
      <c r="F176" s="54"/>
      <c r="G176" s="55"/>
      <c r="H176" s="55"/>
      <c r="I176" s="55"/>
    </row>
    <row r="177" spans="1:10" ht="24.95" customHeight="1" x14ac:dyDescent="0.4">
      <c r="A177" s="56" t="s">
        <v>91</v>
      </c>
      <c r="B177" s="54"/>
      <c r="C177" s="54"/>
      <c r="D177" s="54"/>
      <c r="E177" s="54"/>
      <c r="F177" s="54"/>
      <c r="G177" s="55"/>
      <c r="H177" s="55"/>
      <c r="I177" s="55"/>
    </row>
    <row r="178" spans="1:10" ht="42.95" customHeight="1" x14ac:dyDescent="0.4">
      <c r="A178" s="160" t="s">
        <v>132</v>
      </c>
      <c r="B178" s="28" t="s">
        <v>49</v>
      </c>
      <c r="C178" s="28" t="s">
        <v>51</v>
      </c>
      <c r="D178" s="28" t="s">
        <v>32</v>
      </c>
      <c r="E178" s="41" t="s">
        <v>162</v>
      </c>
      <c r="F178" s="41" t="s">
        <v>163</v>
      </c>
      <c r="G178" s="28" t="s">
        <v>33</v>
      </c>
      <c r="H178" s="41" t="s">
        <v>133</v>
      </c>
      <c r="I178" s="41" t="s">
        <v>35</v>
      </c>
      <c r="J178" s="41" t="s">
        <v>113</v>
      </c>
    </row>
    <row r="179" spans="1:10" ht="24.95" customHeight="1" x14ac:dyDescent="0.4">
      <c r="A179" s="160"/>
      <c r="B179" s="49"/>
      <c r="C179" s="59"/>
      <c r="D179" s="49"/>
      <c r="E179" s="49"/>
      <c r="F179" s="49"/>
      <c r="G179" s="49"/>
      <c r="H179" s="50"/>
      <c r="I179" s="42">
        <f>IF(AND(B179&lt;&gt;"",C179&lt;&gt;"",D179&lt;&gt;"",E179&lt;&gt;"",F179&lt;&gt;"",G179&lt;&gt;"",H179&lt;&gt;""),VLOOKUP(G179,通所リハビリテーション費!$A$62:$B$66,2,0),0)</f>
        <v>0</v>
      </c>
      <c r="J179" s="42">
        <f>((I179*H179)*0.1*10)/2</f>
        <v>0</v>
      </c>
    </row>
    <row r="180" spans="1:10" ht="24.95" customHeight="1" x14ac:dyDescent="0.4">
      <c r="A180" s="160"/>
      <c r="B180" s="49"/>
      <c r="C180" s="59"/>
      <c r="D180" s="49"/>
      <c r="E180" s="49"/>
      <c r="F180" s="49"/>
      <c r="G180" s="49"/>
      <c r="H180" s="50"/>
      <c r="I180" s="42">
        <f>IF(AND(B180&lt;&gt;"",C180&lt;&gt;"",D180&lt;&gt;"",E180&lt;&gt;"",F180&lt;&gt;"",G180&lt;&gt;"",H180&lt;&gt;""),VLOOKUP(G180,通所リハビリテーション費!$A$62:$B$66,2,0),0)</f>
        <v>0</v>
      </c>
      <c r="J180" s="42">
        <f t="shared" ref="J180:J183" si="35">((I180*H180)*0.1*10)/2</f>
        <v>0</v>
      </c>
    </row>
    <row r="181" spans="1:10" ht="24.95" customHeight="1" x14ac:dyDescent="0.4">
      <c r="A181" s="160"/>
      <c r="B181" s="49"/>
      <c r="C181" s="59"/>
      <c r="D181" s="49"/>
      <c r="E181" s="49"/>
      <c r="F181" s="49"/>
      <c r="G181" s="49"/>
      <c r="H181" s="50"/>
      <c r="I181" s="42">
        <f>IF(AND(B181&lt;&gt;"",C181&lt;&gt;"",D181&lt;&gt;"",E181&lt;&gt;"",F181&lt;&gt;"",G181&lt;&gt;"",H181&lt;&gt;""),VLOOKUP(G181,通所リハビリテーション費!$A$62:$B$66,2,0),0)</f>
        <v>0</v>
      </c>
      <c r="J181" s="42">
        <f t="shared" si="35"/>
        <v>0</v>
      </c>
    </row>
    <row r="182" spans="1:10" ht="24.95" customHeight="1" x14ac:dyDescent="0.4">
      <c r="A182" s="160"/>
      <c r="B182" s="49"/>
      <c r="C182" s="59"/>
      <c r="D182" s="49"/>
      <c r="E182" s="49"/>
      <c r="F182" s="49"/>
      <c r="G182" s="49"/>
      <c r="H182" s="50"/>
      <c r="I182" s="42">
        <f>IF(AND(B182&lt;&gt;"",C182&lt;&gt;"",D182&lt;&gt;"",E182&lt;&gt;"",F182&lt;&gt;"",G182&lt;&gt;"",H182&lt;&gt;""),VLOOKUP(G182,通所リハビリテーション費!$A$62:$B$66,2,0),0)</f>
        <v>0</v>
      </c>
      <c r="J182" s="42">
        <f t="shared" si="35"/>
        <v>0</v>
      </c>
    </row>
    <row r="183" spans="1:10" ht="24.95" customHeight="1" x14ac:dyDescent="0.4">
      <c r="A183" s="160"/>
      <c r="B183" s="49"/>
      <c r="C183" s="59"/>
      <c r="D183" s="49"/>
      <c r="E183" s="49"/>
      <c r="F183" s="49"/>
      <c r="G183" s="49"/>
      <c r="H183" s="50"/>
      <c r="I183" s="42">
        <f>IF(AND(B183&lt;&gt;"",C183&lt;&gt;"",D183&lt;&gt;"",E183&lt;&gt;"",F183&lt;&gt;"",G183&lt;&gt;"",H183&lt;&gt;""),VLOOKUP(G183,通所リハビリテーション費!$A$62:$B$66,2,0),0)</f>
        <v>0</v>
      </c>
      <c r="J183" s="42">
        <f t="shared" si="35"/>
        <v>0</v>
      </c>
    </row>
    <row r="184" spans="1:10" ht="24.95" customHeight="1" x14ac:dyDescent="0.4">
      <c r="A184" s="110" t="s">
        <v>38</v>
      </c>
      <c r="B184" s="111"/>
      <c r="C184" s="111"/>
      <c r="D184" s="111"/>
      <c r="E184" s="111"/>
      <c r="F184" s="111"/>
      <c r="G184" s="112"/>
      <c r="H184" s="43">
        <f>SUMIF(H179:H183,"&lt;&gt;#N/A")</f>
        <v>0</v>
      </c>
      <c r="I184" s="43">
        <f t="shared" ref="I184:J184" si="36">SUMIF(I179:I183,"&lt;&gt;#N/A")</f>
        <v>0</v>
      </c>
      <c r="J184" s="43">
        <f t="shared" si="36"/>
        <v>0</v>
      </c>
    </row>
    <row r="186" spans="1:10" ht="24.95" customHeight="1" x14ac:dyDescent="0.4">
      <c r="A186" s="40" t="s">
        <v>45</v>
      </c>
    </row>
    <row r="187" spans="1:10" ht="28.5" x14ac:dyDescent="0.4">
      <c r="A187" s="153" t="s">
        <v>46</v>
      </c>
      <c r="B187" s="153"/>
      <c r="C187" s="46" t="s">
        <v>47</v>
      </c>
      <c r="D187" s="46" t="s">
        <v>50</v>
      </c>
      <c r="E187" s="46" t="s">
        <v>113</v>
      </c>
    </row>
    <row r="188" spans="1:10" ht="24.95" customHeight="1" x14ac:dyDescent="0.4">
      <c r="A188" s="152">
        <f>COUNTA(D21:D30,D35:D39,D45:D54,D59:D63,D69:D78,D83:D87,D93:D102,D107:D111,D117:D126,D131:D135,D141:D150,D155:D159,D165:D174,D179:D183)</f>
        <v>0</v>
      </c>
      <c r="B188" s="152"/>
      <c r="C188" s="47">
        <f>COUNTA(C21:C30,C35:C39,C45:C54,C59:C63,C69:C78,C83:C87,C93:C102,C107:C111,C117:C126,C131:C135,C141:C150,C155:C159,C165:C174,C179:C183)</f>
        <v>0</v>
      </c>
      <c r="D188" s="48">
        <f>SUM(H31,H40,H55,H64,H79,H88,H103,H112,H127,H136,H151,H160,H175,H184)</f>
        <v>0</v>
      </c>
      <c r="E188" s="48">
        <f>SUM(J31,J40,J55,J64,J79,J88,J103,J112,J127,J136,J151,J160,J175,J184)</f>
        <v>0</v>
      </c>
    </row>
    <row r="192" spans="1:10" ht="18" customHeight="1" x14ac:dyDescent="0.4">
      <c r="H192" s="58"/>
      <c r="I192" s="58"/>
      <c r="J192" s="58"/>
    </row>
    <row r="194" ht="42.95" customHeight="1" x14ac:dyDescent="0.4"/>
    <row r="201" ht="18" customHeight="1" x14ac:dyDescent="0.4"/>
    <row r="203" ht="42.95" customHeight="1" x14ac:dyDescent="0.4"/>
    <row r="212" ht="42.95" customHeight="1" x14ac:dyDescent="0.4"/>
    <row r="224" ht="18" customHeight="1" x14ac:dyDescent="0.4"/>
    <row r="226" ht="42.95" customHeight="1" x14ac:dyDescent="0.4"/>
    <row r="233" ht="18" customHeight="1" x14ac:dyDescent="0.4"/>
    <row r="235" ht="42.95" customHeight="1" x14ac:dyDescent="0.4"/>
    <row r="242" ht="18" customHeight="1" x14ac:dyDescent="0.4"/>
    <row r="244" ht="36" customHeight="1" x14ac:dyDescent="0.4"/>
  </sheetData>
  <sheetProtection sheet="1" objects="1" scenarios="1"/>
  <mergeCells count="50">
    <mergeCell ref="H1:J1"/>
    <mergeCell ref="A9:B9"/>
    <mergeCell ref="C9:I9"/>
    <mergeCell ref="A10:B10"/>
    <mergeCell ref="C10:I10"/>
    <mergeCell ref="A4:J4"/>
    <mergeCell ref="A7:B7"/>
    <mergeCell ref="C7:I7"/>
    <mergeCell ref="A8:B8"/>
    <mergeCell ref="C8:I8"/>
    <mergeCell ref="A11:B11"/>
    <mergeCell ref="C11:I11"/>
    <mergeCell ref="A40:G40"/>
    <mergeCell ref="A12:B12"/>
    <mergeCell ref="C12:I12"/>
    <mergeCell ref="A13:B13"/>
    <mergeCell ref="C13:I13"/>
    <mergeCell ref="A14:B14"/>
    <mergeCell ref="C14:I14"/>
    <mergeCell ref="A15:B15"/>
    <mergeCell ref="C15:I15"/>
    <mergeCell ref="A20:A30"/>
    <mergeCell ref="A31:G31"/>
    <mergeCell ref="A34:A39"/>
    <mergeCell ref="A106:A111"/>
    <mergeCell ref="A112:G112"/>
    <mergeCell ref="A140:A150"/>
    <mergeCell ref="A136:G136"/>
    <mergeCell ref="A116:A126"/>
    <mergeCell ref="A127:G127"/>
    <mergeCell ref="A130:A135"/>
    <mergeCell ref="A79:G79"/>
    <mergeCell ref="A82:A87"/>
    <mergeCell ref="A88:G88"/>
    <mergeCell ref="A92:A102"/>
    <mergeCell ref="A103:G103"/>
    <mergeCell ref="A44:A54"/>
    <mergeCell ref="A55:G55"/>
    <mergeCell ref="A58:A63"/>
    <mergeCell ref="A64:G64"/>
    <mergeCell ref="A68:A78"/>
    <mergeCell ref="A178:A183"/>
    <mergeCell ref="A184:G184"/>
    <mergeCell ref="A187:B187"/>
    <mergeCell ref="A188:B188"/>
    <mergeCell ref="A151:G151"/>
    <mergeCell ref="A154:A159"/>
    <mergeCell ref="A160:G160"/>
    <mergeCell ref="A164:A174"/>
    <mergeCell ref="A175:G175"/>
  </mergeCells>
  <phoneticPr fontId="3"/>
  <printOptions horizontalCentered="1"/>
  <pageMargins left="0.70866141732283472" right="0.70866141732283472" top="0.74803149606299213" bottom="0.74803149606299213" header="0.31496062992125984" footer="0.31496062992125984"/>
  <pageSetup paperSize="9" scale="60" orientation="portrait" r:id="rId1"/>
  <rowBreaks count="9" manualBreakCount="9">
    <brk id="40" max="9" man="1"/>
    <brk id="64" max="9" man="1"/>
    <brk id="88" max="9" man="1"/>
    <brk id="112" max="9" man="1"/>
    <brk id="136" max="9" man="1"/>
    <brk id="160" max="9" man="1"/>
    <brk id="184" max="9" man="1"/>
    <brk id="209" max="9" man="1"/>
    <brk id="241"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09DB31B-694D-4CEA-AFC7-AAF8F6CB911A}">
          <x14:formula1>
            <xm:f>通所リハビリテーション費!$C$2:$C$7</xm:f>
          </x14:formula1>
          <xm:sqref>G165:G174 G21:G30 G45:G54 G69:G78 G93:G102 G117:G126 G141:G150 G59:G63 G83:G87 G107:G111 G131:G135 G155:G159 G179:G183 G35:G39</xm:sqref>
        </x14:dataValidation>
        <x14:dataValidation type="list" allowBlank="1" showInputMessage="1" showErrorMessage="1" xr:uid="{4755B953-2893-4D0D-AC60-334DB73D79D7}">
          <x14:formula1>
            <xm:f>対象地域一覧!$A$2:$A$24</xm:f>
          </x14:formula1>
          <xm:sqref>D165:D174 D35:D39 D179:D183 D155:D159 D131:D135 D107:D111 D83:D87 D59:D63 D141:D150 D117:D126 D93:D102 D69:D78 D45:D54 D21:D30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F75F-F1A8-44EA-A340-DA04E2A490A3}">
  <sheetPr>
    <tabColor theme="7" tint="0.59999389629810485"/>
  </sheetPr>
  <dimension ref="A1:U244"/>
  <sheetViews>
    <sheetView view="pageBreakPreview" topLeftCell="A7" zoomScale="85" zoomScaleNormal="100" zoomScaleSheetLayoutView="85" workbookViewId="0">
      <selection activeCell="B21" sqref="B21:H21"/>
    </sheetView>
  </sheetViews>
  <sheetFormatPr defaultColWidth="8.75" defaultRowHeight="24.95" customHeight="1" x14ac:dyDescent="0.4"/>
  <cols>
    <col min="1" max="1" width="6.75" style="32" customWidth="1"/>
    <col min="2" max="2" width="14.625" style="32" bestFit="1" customWidth="1"/>
    <col min="3" max="3" width="14.25" style="32" bestFit="1" customWidth="1"/>
    <col min="4" max="4" width="9.875" style="32" bestFit="1" customWidth="1"/>
    <col min="5" max="6" width="16.375" style="32" bestFit="1" customWidth="1"/>
    <col min="7" max="7" width="11.125" style="32" bestFit="1" customWidth="1"/>
    <col min="8" max="9" width="12.125" style="32" bestFit="1" customWidth="1"/>
    <col min="10" max="10" width="12" style="32" bestFit="1" customWidth="1"/>
    <col min="11" max="16" width="8.75" style="32"/>
    <col min="17" max="18" width="8.75" style="33"/>
    <col min="19" max="19" width="9" style="33" bestFit="1" customWidth="1"/>
    <col min="20" max="16384" width="8.75" style="32"/>
  </cols>
  <sheetData>
    <row r="1" spans="1:19" ht="24.95" customHeight="1" x14ac:dyDescent="0.4">
      <c r="A1" s="32" t="s">
        <v>125</v>
      </c>
      <c r="H1" s="109" t="s">
        <v>25</v>
      </c>
      <c r="I1" s="109"/>
      <c r="J1" s="109"/>
    </row>
    <row r="2" spans="1:19" ht="24.95" customHeight="1" x14ac:dyDescent="0.4">
      <c r="A2" s="34" t="s">
        <v>221</v>
      </c>
      <c r="Q2" s="35"/>
      <c r="R2" s="36" t="s">
        <v>79</v>
      </c>
      <c r="S2" s="36" t="s">
        <v>80</v>
      </c>
    </row>
    <row r="3" spans="1:19" ht="24.95" customHeight="1" x14ac:dyDescent="0.4">
      <c r="Q3" s="35" t="str">
        <f>'(附表2)実施状況報告（５月）'!Q3</f>
        <v>広面</v>
      </c>
      <c r="R3" s="35">
        <f t="shared" ref="R3:R45" si="0">COUNTIF($D$21:$D$30,Q3)+COUNTIF($D$35:$D$39,Q3)+COUNTIF($D$45:$D$54,Q3)+COUNTIF($D$59:$D$63,Q3)+COUNTIF($D$69:$D$78,Q3)+COUNTIF($D$83:$D$87,Q3)+COUNTIF($D$93:$D$102,Q3)+COUNTIF($D$107:$D$111,Q3)+COUNTIF($D$117:$D$126,Q3)+COUNTIF($D$131:$D$135,Q3)+COUNTIF($D$141:$D$150,Q3)+COUNTIF($D$155:$D$159,Q3)+COUNTIF($D$165:$D$174,Q3)+COUNTIF($D$179:$D$183,Q3)</f>
        <v>0</v>
      </c>
      <c r="S3" s="35">
        <f t="shared" ref="S3:S45" si="1">SUMIF($D$21:$D$30,Q3,$H$21:$H$30)+SUMIF($D$35:$D$39,Q3,$H$35:$H$39)+SUMIF($D$45:$D$54,Q3,$H$45:$H$54)+SUMIF($D$59:$D$63,Q3,$H$59:$H$63)+SUMIF($D$69:$D$78,Q3,$H$69:$H$78)+SUMIF($D$83:$D$87,Q3,$H$83:$H$87)+SUMIF($D$93:$D$102,Q3,$H$93:$H$102)+SUMIF($D$107:$D$111,Q3,$H$107:$H$111)+SUMIF($D$117:$D$126,Q3,$H$117:$H$126)+SUMIF($D$131:$D$135,Q3,$H$131:$H$135)+SUMIF($D$141:$D$150,Q3,$H$141:$H$150)+SUMIF($D$155:$D$159,Q3,$H$155:$H$159)+SUMIF($D$165:$D$174,Q3,$H$165:$H$174)+SUMIF($D$179:$D$183,Q3,$H$179:$H$183)</f>
        <v>0</v>
      </c>
    </row>
    <row r="4" spans="1:19" ht="24.95" customHeight="1" x14ac:dyDescent="0.4">
      <c r="A4" s="168" t="s">
        <v>160</v>
      </c>
      <c r="B4" s="168"/>
      <c r="C4" s="168"/>
      <c r="D4" s="168"/>
      <c r="E4" s="168"/>
      <c r="F4" s="168"/>
      <c r="G4" s="168"/>
      <c r="H4" s="168"/>
      <c r="I4" s="168"/>
      <c r="J4" s="168"/>
      <c r="Q4" s="35" t="str">
        <f>'(附表2)実施状況報告（５月）'!Q4</f>
        <v>上加茂</v>
      </c>
      <c r="R4" s="35">
        <f t="shared" si="0"/>
        <v>0</v>
      </c>
      <c r="S4" s="35">
        <f t="shared" si="1"/>
        <v>0</v>
      </c>
    </row>
    <row r="5" spans="1:19" ht="24.95" customHeight="1" x14ac:dyDescent="0.4">
      <c r="Q5" s="35" t="str">
        <f>'(附表2)実施状況報告（５月）'!Q5</f>
        <v>下加茂</v>
      </c>
      <c r="R5" s="35">
        <f t="shared" si="0"/>
        <v>0</v>
      </c>
      <c r="S5" s="35">
        <f t="shared" si="1"/>
        <v>0</v>
      </c>
    </row>
    <row r="6" spans="1:19" ht="24.95" customHeight="1" x14ac:dyDescent="0.4">
      <c r="A6" s="52" t="s">
        <v>26</v>
      </c>
      <c r="Q6" s="35" t="str">
        <f>'(附表2)実施状況報告（５月）'!Q6</f>
        <v>美原</v>
      </c>
      <c r="R6" s="35">
        <f t="shared" si="0"/>
        <v>0</v>
      </c>
      <c r="S6" s="35">
        <f t="shared" si="1"/>
        <v>0</v>
      </c>
    </row>
    <row r="7" spans="1:19" ht="24.95" customHeight="1" x14ac:dyDescent="0.4">
      <c r="A7" s="64" t="s">
        <v>81</v>
      </c>
      <c r="B7" s="64"/>
      <c r="C7" s="77" t="str">
        <f>IF(基本情報入力シート!V8="","",基本情報入力シート!V8)</f>
        <v/>
      </c>
      <c r="D7" s="78"/>
      <c r="E7" s="78"/>
      <c r="F7" s="78"/>
      <c r="G7" s="78"/>
      <c r="H7" s="78"/>
      <c r="I7" s="79"/>
      <c r="Q7" s="35" t="str">
        <f>'(附表2)実施状況報告（５月）'!Q7</f>
        <v>加茂市場</v>
      </c>
      <c r="R7" s="35">
        <f t="shared" si="0"/>
        <v>0</v>
      </c>
      <c r="S7" s="35">
        <f t="shared" si="1"/>
        <v>0</v>
      </c>
    </row>
    <row r="8" spans="1:19" ht="24.95" customHeight="1" x14ac:dyDescent="0.4">
      <c r="A8" s="64" t="s">
        <v>19</v>
      </c>
      <c r="B8" s="64"/>
      <c r="C8" s="77" t="str">
        <f>IF(基本情報入力シート!V19="","",基本情報入力シート!V19)</f>
        <v/>
      </c>
      <c r="D8" s="78"/>
      <c r="E8" s="78"/>
      <c r="F8" s="78"/>
      <c r="G8" s="78"/>
      <c r="H8" s="78"/>
      <c r="I8" s="79"/>
      <c r="Q8" s="35" t="str">
        <f>'(附表2)実施状況報告（５月）'!Q8</f>
        <v>高谷</v>
      </c>
      <c r="R8" s="35">
        <f t="shared" si="0"/>
        <v>0</v>
      </c>
      <c r="S8" s="35">
        <f t="shared" si="1"/>
        <v>0</v>
      </c>
    </row>
    <row r="9" spans="1:19" ht="24.95" customHeight="1" x14ac:dyDescent="0.4">
      <c r="A9" s="64" t="s">
        <v>20</v>
      </c>
      <c r="B9" s="64"/>
      <c r="C9" s="77" t="str">
        <f>IF(基本情報入力シート!V20="","",基本情報入力シート!V20)</f>
        <v/>
      </c>
      <c r="D9" s="78"/>
      <c r="E9" s="78"/>
      <c r="F9" s="78"/>
      <c r="G9" s="78"/>
      <c r="H9" s="78"/>
      <c r="I9" s="79"/>
      <c r="Q9" s="35" t="str">
        <f>'(附表2)実施状況報告（５月）'!Q9</f>
        <v>平岡</v>
      </c>
      <c r="R9" s="35">
        <f t="shared" si="0"/>
        <v>0</v>
      </c>
      <c r="S9" s="35">
        <f t="shared" si="1"/>
        <v>0</v>
      </c>
    </row>
    <row r="10" spans="1:19" ht="24.95" customHeight="1" x14ac:dyDescent="0.4">
      <c r="A10" s="64" t="s">
        <v>21</v>
      </c>
      <c r="B10" s="64"/>
      <c r="C10" s="77" t="str">
        <f>IF(基本情報入力シート!V21="","",基本情報入力シート!V21)</f>
        <v>通所リハビリテーション</v>
      </c>
      <c r="D10" s="78"/>
      <c r="E10" s="78"/>
      <c r="F10" s="78"/>
      <c r="G10" s="78"/>
      <c r="H10" s="78"/>
      <c r="I10" s="79"/>
      <c r="Q10" s="35" t="str">
        <f>'(附表2)実施状況報告（５月）'!Q10</f>
        <v>上野</v>
      </c>
      <c r="R10" s="35">
        <f t="shared" si="0"/>
        <v>0</v>
      </c>
      <c r="S10" s="35">
        <f t="shared" si="1"/>
        <v>0</v>
      </c>
    </row>
    <row r="11" spans="1:19" ht="24.95" customHeight="1" x14ac:dyDescent="0.4">
      <c r="A11" s="64" t="s">
        <v>108</v>
      </c>
      <c r="B11" s="64"/>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Q11" s="35" t="str">
        <f>'(附表2)実施状況報告（５月）'!Q11</f>
        <v>竹部</v>
      </c>
      <c r="R11" s="35">
        <f t="shared" si="0"/>
        <v>0</v>
      </c>
      <c r="S11" s="35">
        <f t="shared" si="1"/>
        <v>0</v>
      </c>
    </row>
    <row r="12" spans="1:19" ht="24.75" customHeight="1" x14ac:dyDescent="0.4">
      <c r="A12" s="64" t="s">
        <v>27</v>
      </c>
      <c r="B12" s="64"/>
      <c r="C12" s="77" t="s">
        <v>28</v>
      </c>
      <c r="D12" s="78"/>
      <c r="E12" s="78"/>
      <c r="F12" s="78"/>
      <c r="G12" s="78"/>
      <c r="H12" s="78"/>
      <c r="I12" s="79"/>
      <c r="Q12" s="35" t="str">
        <f>'(附表2)実施状況報告（５月）'!Q12</f>
        <v>上田東</v>
      </c>
      <c r="R12" s="35">
        <f t="shared" si="0"/>
        <v>0</v>
      </c>
      <c r="S12" s="35">
        <f t="shared" si="1"/>
        <v>0</v>
      </c>
    </row>
    <row r="13" spans="1:19" ht="36" customHeight="1" x14ac:dyDescent="0.4">
      <c r="A13" s="114"/>
      <c r="B13" s="114"/>
      <c r="C13" s="114"/>
      <c r="D13" s="114"/>
      <c r="E13" s="114"/>
      <c r="F13" s="114"/>
      <c r="G13" s="114"/>
      <c r="H13" s="114"/>
      <c r="I13" s="114"/>
      <c r="J13" s="63"/>
      <c r="Q13" s="35" t="str">
        <f>'(附表2)実施状況報告（５月）'!Q13</f>
        <v>細田</v>
      </c>
      <c r="R13" s="35">
        <f t="shared" si="0"/>
        <v>0</v>
      </c>
      <c r="S13" s="35">
        <f t="shared" si="1"/>
        <v>0</v>
      </c>
    </row>
    <row r="14" spans="1:19" ht="36" customHeight="1" x14ac:dyDescent="0.4">
      <c r="A14" s="164"/>
      <c r="B14" s="164"/>
      <c r="C14" s="115"/>
      <c r="D14" s="115"/>
      <c r="E14" s="115"/>
      <c r="F14" s="115"/>
      <c r="G14" s="115"/>
      <c r="H14" s="115"/>
      <c r="I14" s="115"/>
      <c r="J14" s="63"/>
      <c r="Q14" s="35" t="str">
        <f>'(附表2)実施状況報告（５月）'!Q14</f>
        <v>三納谷</v>
      </c>
      <c r="R14" s="35">
        <f t="shared" si="0"/>
        <v>0</v>
      </c>
      <c r="S14" s="35">
        <f t="shared" si="1"/>
        <v>0</v>
      </c>
    </row>
    <row r="15" spans="1:19" ht="36" customHeight="1" x14ac:dyDescent="0.4">
      <c r="A15" s="164"/>
      <c r="B15" s="164"/>
      <c r="C15" s="115"/>
      <c r="D15" s="115"/>
      <c r="E15" s="115"/>
      <c r="F15" s="115"/>
      <c r="G15" s="115"/>
      <c r="H15" s="115"/>
      <c r="I15" s="115"/>
      <c r="J15" s="63"/>
      <c r="Q15" s="35" t="str">
        <f>'(附表2)実施状況報告（５月）'!Q15</f>
        <v>上田西</v>
      </c>
      <c r="R15" s="35">
        <f t="shared" si="0"/>
        <v>0</v>
      </c>
      <c r="S15" s="35">
        <f t="shared" si="1"/>
        <v>0</v>
      </c>
    </row>
    <row r="16" spans="1:19" ht="18" customHeight="1" x14ac:dyDescent="0.4">
      <c r="Q16" s="35" t="str">
        <f>'(附表2)実施状況報告（５月）'!Q16</f>
        <v>円城</v>
      </c>
      <c r="R16" s="35">
        <f t="shared" si="0"/>
        <v>0</v>
      </c>
      <c r="S16" s="35">
        <f t="shared" si="1"/>
        <v>0</v>
      </c>
    </row>
    <row r="17" spans="1:19" ht="24.95" customHeight="1" x14ac:dyDescent="0.4">
      <c r="A17" s="40" t="s">
        <v>89</v>
      </c>
      <c r="Q17" s="35" t="str">
        <f>'(附表2)実施状況報告（５月）'!Q17</f>
        <v>案田</v>
      </c>
      <c r="R17" s="35">
        <f t="shared" si="0"/>
        <v>0</v>
      </c>
      <c r="S17" s="35">
        <f t="shared" si="1"/>
        <v>0</v>
      </c>
    </row>
    <row r="18" spans="1:19" ht="24.95" customHeight="1" x14ac:dyDescent="0.4">
      <c r="A18" s="40" t="s">
        <v>60</v>
      </c>
      <c r="Q18" s="35" t="str">
        <f>'(附表2)実施状況報告（５月）'!Q18</f>
        <v>高富</v>
      </c>
      <c r="R18" s="35">
        <f t="shared" si="0"/>
        <v>0</v>
      </c>
      <c r="S18" s="35">
        <f t="shared" si="1"/>
        <v>0</v>
      </c>
    </row>
    <row r="19" spans="1:19" ht="24.95" customHeight="1" x14ac:dyDescent="0.4">
      <c r="A19" s="53" t="s">
        <v>90</v>
      </c>
      <c r="Q19" s="35" t="str">
        <f>'(附表2)実施状況報告（５月）'!Q19</f>
        <v>神瀬</v>
      </c>
      <c r="R19" s="35">
        <f t="shared" si="0"/>
        <v>0</v>
      </c>
      <c r="S19" s="35">
        <f t="shared" si="1"/>
        <v>0</v>
      </c>
    </row>
    <row r="20" spans="1:19" ht="42.95" customHeight="1" x14ac:dyDescent="0.4">
      <c r="A20" s="165" t="s">
        <v>126</v>
      </c>
      <c r="B20" s="28" t="s">
        <v>49</v>
      </c>
      <c r="C20" s="28" t="s">
        <v>51</v>
      </c>
      <c r="D20" s="28" t="s">
        <v>32</v>
      </c>
      <c r="E20" s="41" t="s">
        <v>162</v>
      </c>
      <c r="F20" s="41" t="s">
        <v>163</v>
      </c>
      <c r="G20" s="28" t="s">
        <v>33</v>
      </c>
      <c r="H20" s="41" t="s">
        <v>50</v>
      </c>
      <c r="I20" s="41" t="s">
        <v>35</v>
      </c>
      <c r="J20" s="41" t="s">
        <v>113</v>
      </c>
      <c r="Q20" s="35" t="str">
        <f>'(附表2)実施状況報告（５月）'!Q20</f>
        <v>小森</v>
      </c>
      <c r="R20" s="35">
        <f t="shared" si="0"/>
        <v>0</v>
      </c>
      <c r="S20" s="35">
        <f t="shared" si="1"/>
        <v>0</v>
      </c>
    </row>
    <row r="21" spans="1:19" ht="24.95" customHeight="1" x14ac:dyDescent="0.4">
      <c r="A21" s="166"/>
      <c r="B21" s="49"/>
      <c r="C21" s="59"/>
      <c r="D21" s="49"/>
      <c r="E21" s="49"/>
      <c r="F21" s="49"/>
      <c r="G21" s="49"/>
      <c r="H21" s="50"/>
      <c r="I21" s="42">
        <f>IF(AND(B21&lt;&gt;"",C21&lt;&gt;"",D21&lt;&gt;"",E21&lt;&gt;"",F21&lt;&gt;"",G21&lt;&gt;"",H21&lt;&gt;""),VLOOKUP(G21,通所リハビリテーション費!$A$20:$B$24,2,0),0)</f>
        <v>0</v>
      </c>
      <c r="J21" s="42">
        <f>(I21*H21)*0.1*10</f>
        <v>0</v>
      </c>
      <c r="Q21" s="35" t="str">
        <f>'(附表2)実施状況報告（５月）'!Q21</f>
        <v>尾原</v>
      </c>
      <c r="R21" s="35">
        <f t="shared" si="0"/>
        <v>0</v>
      </c>
      <c r="S21" s="35">
        <f t="shared" si="1"/>
        <v>0</v>
      </c>
    </row>
    <row r="22" spans="1:19" ht="24.95" customHeight="1" x14ac:dyDescent="0.4">
      <c r="A22" s="166"/>
      <c r="B22" s="49"/>
      <c r="C22" s="59"/>
      <c r="D22" s="49"/>
      <c r="E22" s="49"/>
      <c r="F22" s="49"/>
      <c r="G22" s="49"/>
      <c r="H22" s="50"/>
      <c r="I22" s="42">
        <f>IF(AND(B22&lt;&gt;"",C22&lt;&gt;"",D22&lt;&gt;"",E22&lt;&gt;"",F22&lt;&gt;"",G22&lt;&gt;"",H22&lt;&gt;""),VLOOKUP(G22,通所リハビリテーション費!$A$20:$B$24,2,0),0)</f>
        <v>0</v>
      </c>
      <c r="J22" s="42">
        <f t="shared" ref="J22:J25" si="2">(I22*H22)*0.1*10</f>
        <v>0</v>
      </c>
      <c r="Q22" s="35" t="str">
        <f>'(附表2)実施状況報告（５月）'!Q22</f>
        <v>笹目</v>
      </c>
      <c r="R22" s="35">
        <f t="shared" si="0"/>
        <v>0</v>
      </c>
      <c r="S22" s="35">
        <f t="shared" si="1"/>
        <v>0</v>
      </c>
    </row>
    <row r="23" spans="1:19" ht="24.95" customHeight="1" x14ac:dyDescent="0.4">
      <c r="A23" s="166"/>
      <c r="B23" s="49"/>
      <c r="C23" s="59"/>
      <c r="D23" s="49"/>
      <c r="E23" s="49"/>
      <c r="F23" s="49"/>
      <c r="G23" s="49"/>
      <c r="H23" s="50"/>
      <c r="I23" s="42">
        <f>IF(AND(B23&lt;&gt;"",C23&lt;&gt;"",D23&lt;&gt;"",E23&lt;&gt;"",F23&lt;&gt;"",G23&lt;&gt;"",H23&lt;&gt;""),VLOOKUP(G23,通所リハビリテーション費!$A$20:$B$24,2,0),0)</f>
        <v>0</v>
      </c>
      <c r="J23" s="42">
        <f t="shared" si="2"/>
        <v>0</v>
      </c>
      <c r="Q23" s="35" t="str">
        <f>'(附表2)実施状況報告（５月）'!Q23</f>
        <v>福沢</v>
      </c>
      <c r="R23" s="35">
        <f t="shared" si="0"/>
        <v>0</v>
      </c>
      <c r="S23" s="35">
        <f t="shared" si="1"/>
        <v>0</v>
      </c>
    </row>
    <row r="24" spans="1:19" ht="24.95" customHeight="1" x14ac:dyDescent="0.4">
      <c r="A24" s="166"/>
      <c r="B24" s="49"/>
      <c r="C24" s="59"/>
      <c r="D24" s="49"/>
      <c r="E24" s="49"/>
      <c r="F24" s="49"/>
      <c r="G24" s="49"/>
      <c r="H24" s="50"/>
      <c r="I24" s="42">
        <f>IF(AND(B24&lt;&gt;"",C24&lt;&gt;"",D24&lt;&gt;"",E24&lt;&gt;"",F24&lt;&gt;"",G24&lt;&gt;"",H24&lt;&gt;""),VLOOKUP(G24,通所リハビリテーション費!$A$20:$B$24,2,0),0)</f>
        <v>0</v>
      </c>
      <c r="J24" s="42">
        <f t="shared" si="2"/>
        <v>0</v>
      </c>
      <c r="Q24" s="35" t="str">
        <f>'(附表2)実施状況報告（５月）'!Q24</f>
        <v>溝部</v>
      </c>
      <c r="R24" s="35">
        <f t="shared" si="0"/>
        <v>0</v>
      </c>
      <c r="S24" s="35">
        <f t="shared" si="1"/>
        <v>0</v>
      </c>
    </row>
    <row r="25" spans="1:19" ht="24.95" customHeight="1" x14ac:dyDescent="0.4">
      <c r="A25" s="166"/>
      <c r="B25" s="49"/>
      <c r="C25" s="59"/>
      <c r="D25" s="49"/>
      <c r="E25" s="49"/>
      <c r="F25" s="49"/>
      <c r="G25" s="49"/>
      <c r="H25" s="50"/>
      <c r="I25" s="42">
        <f>IF(AND(B25&lt;&gt;"",C25&lt;&gt;"",D25&lt;&gt;"",E25&lt;&gt;"",F25&lt;&gt;"",G25&lt;&gt;"",H25&lt;&gt;""),VLOOKUP(G25,通所リハビリテーション費!$A$20:$B$24,2,0),0)</f>
        <v>0</v>
      </c>
      <c r="J25" s="42">
        <f t="shared" si="2"/>
        <v>0</v>
      </c>
      <c r="Q25" s="35"/>
      <c r="R25" s="35">
        <f t="shared" si="0"/>
        <v>0</v>
      </c>
      <c r="S25" s="35">
        <f t="shared" si="1"/>
        <v>0</v>
      </c>
    </row>
    <row r="26" spans="1:19" ht="24.95" customHeight="1" x14ac:dyDescent="0.4">
      <c r="A26" s="166"/>
      <c r="B26" s="49"/>
      <c r="C26" s="49"/>
      <c r="D26" s="49"/>
      <c r="E26" s="49"/>
      <c r="F26" s="49"/>
      <c r="G26" s="49"/>
      <c r="H26" s="50"/>
      <c r="I26" s="42">
        <f>IF(AND(B26&lt;&gt;"",C26&lt;&gt;"",D26&lt;&gt;"",E26&lt;&gt;"",F26&lt;&gt;"",G26&lt;&gt;"",H26&lt;&gt;""),VLOOKUP(G26,通所リハビリテーション費!$A$20:$B$24,2,0),0)</f>
        <v>0</v>
      </c>
      <c r="J26" s="42">
        <f>(I26*H26)*0.1*10</f>
        <v>0</v>
      </c>
      <c r="Q26" s="35"/>
      <c r="R26" s="35">
        <f t="shared" si="0"/>
        <v>0</v>
      </c>
      <c r="S26" s="35">
        <f t="shared" si="1"/>
        <v>0</v>
      </c>
    </row>
    <row r="27" spans="1:19" ht="24.95" customHeight="1" x14ac:dyDescent="0.4">
      <c r="A27" s="166"/>
      <c r="B27" s="49"/>
      <c r="C27" s="49"/>
      <c r="D27" s="49"/>
      <c r="E27" s="49"/>
      <c r="F27" s="49"/>
      <c r="G27" s="49"/>
      <c r="H27" s="50"/>
      <c r="I27" s="42">
        <f>IF(AND(B27&lt;&gt;"",C27&lt;&gt;"",D27&lt;&gt;"",E27&lt;&gt;"",F27&lt;&gt;"",G27&lt;&gt;"",H27&lt;&gt;""),VLOOKUP(G27,通所リハビリテーション費!$A$20:$B$24,2,0),0)</f>
        <v>0</v>
      </c>
      <c r="J27" s="42">
        <f t="shared" ref="J27:J30" si="3">(I27*H27)*0.1*10</f>
        <v>0</v>
      </c>
      <c r="Q27" s="35"/>
      <c r="R27" s="35">
        <f t="shared" si="0"/>
        <v>0</v>
      </c>
      <c r="S27" s="35">
        <f t="shared" si="1"/>
        <v>0</v>
      </c>
    </row>
    <row r="28" spans="1:19" ht="24.95" customHeight="1" x14ac:dyDescent="0.4">
      <c r="A28" s="166"/>
      <c r="B28" s="49"/>
      <c r="C28" s="49"/>
      <c r="D28" s="49"/>
      <c r="E28" s="49"/>
      <c r="F28" s="49"/>
      <c r="G28" s="49"/>
      <c r="H28" s="50"/>
      <c r="I28" s="42">
        <f>IF(AND(B28&lt;&gt;"",C28&lt;&gt;"",D28&lt;&gt;"",E28&lt;&gt;"",F28&lt;&gt;"",G28&lt;&gt;"",H28&lt;&gt;""),VLOOKUP(G28,通所リハビリテーション費!$A$20:$B$24,2,0),0)</f>
        <v>0</v>
      </c>
      <c r="J28" s="42">
        <f t="shared" si="3"/>
        <v>0</v>
      </c>
      <c r="Q28" s="35"/>
      <c r="R28" s="35">
        <f t="shared" si="0"/>
        <v>0</v>
      </c>
      <c r="S28" s="35">
        <f t="shared" si="1"/>
        <v>0</v>
      </c>
    </row>
    <row r="29" spans="1:19" ht="24.95" customHeight="1" x14ac:dyDescent="0.4">
      <c r="A29" s="166"/>
      <c r="B29" s="49"/>
      <c r="C29" s="49"/>
      <c r="D29" s="49"/>
      <c r="E29" s="49"/>
      <c r="F29" s="49"/>
      <c r="G29" s="49"/>
      <c r="H29" s="50"/>
      <c r="I29" s="42">
        <f>IF(AND(B29&lt;&gt;"",C29&lt;&gt;"",D29&lt;&gt;"",E29&lt;&gt;"",F29&lt;&gt;"",G29&lt;&gt;"",H29&lt;&gt;""),VLOOKUP(G29,通所リハビリテーション費!$A$20:$B$24,2,0),0)</f>
        <v>0</v>
      </c>
      <c r="J29" s="42">
        <f t="shared" si="3"/>
        <v>0</v>
      </c>
      <c r="Q29" s="35"/>
      <c r="R29" s="35">
        <f t="shared" si="0"/>
        <v>0</v>
      </c>
      <c r="S29" s="35">
        <f t="shared" si="1"/>
        <v>0</v>
      </c>
    </row>
    <row r="30" spans="1:19" ht="24.95" customHeight="1" x14ac:dyDescent="0.4">
      <c r="A30" s="167"/>
      <c r="B30" s="49"/>
      <c r="C30" s="49"/>
      <c r="D30" s="49"/>
      <c r="E30" s="49"/>
      <c r="F30" s="49"/>
      <c r="G30" s="49"/>
      <c r="H30" s="50"/>
      <c r="I30" s="42">
        <f>IF(AND(B30&lt;&gt;"",C30&lt;&gt;"",D30&lt;&gt;"",E30&lt;&gt;"",F30&lt;&gt;"",G30&lt;&gt;"",H30&lt;&gt;""),VLOOKUP(G30,通所リハビリテーション費!$A$20:$B$24,2,0),0)</f>
        <v>0</v>
      </c>
      <c r="J30" s="42">
        <f t="shared" si="3"/>
        <v>0</v>
      </c>
      <c r="Q30" s="35"/>
      <c r="R30" s="35">
        <f t="shared" si="0"/>
        <v>0</v>
      </c>
      <c r="S30" s="35">
        <f t="shared" si="1"/>
        <v>0</v>
      </c>
    </row>
    <row r="31" spans="1:19" ht="24.95" customHeight="1" x14ac:dyDescent="0.4">
      <c r="A31" s="110" t="s">
        <v>38</v>
      </c>
      <c r="B31" s="111"/>
      <c r="C31" s="111"/>
      <c r="D31" s="111"/>
      <c r="E31" s="111"/>
      <c r="F31" s="111"/>
      <c r="G31" s="112"/>
      <c r="H31" s="43">
        <f>SUMIF(H21:H30,"&lt;&gt;#N/A")</f>
        <v>0</v>
      </c>
      <c r="I31" s="43">
        <f t="shared" ref="I31:J31" si="4">SUMIF(I21:I30,"&lt;&gt;#N/A")</f>
        <v>0</v>
      </c>
      <c r="J31" s="43">
        <f t="shared" si="4"/>
        <v>0</v>
      </c>
      <c r="Q31" s="35"/>
      <c r="R31" s="35">
        <f t="shared" si="0"/>
        <v>0</v>
      </c>
      <c r="S31" s="35">
        <f t="shared" si="1"/>
        <v>0</v>
      </c>
    </row>
    <row r="32" spans="1:19" ht="24.95" customHeight="1" x14ac:dyDescent="0.4">
      <c r="A32" s="54"/>
      <c r="B32" s="54"/>
      <c r="C32" s="54"/>
      <c r="D32" s="54"/>
      <c r="E32" s="54"/>
      <c r="F32" s="54"/>
      <c r="G32" s="55"/>
      <c r="H32" s="55"/>
      <c r="I32" s="55"/>
      <c r="Q32" s="35"/>
      <c r="R32" s="35">
        <f t="shared" si="0"/>
        <v>0</v>
      </c>
      <c r="S32" s="35">
        <f t="shared" si="1"/>
        <v>0</v>
      </c>
    </row>
    <row r="33" spans="1:19" ht="24.95" customHeight="1" x14ac:dyDescent="0.4">
      <c r="A33" s="56" t="s">
        <v>91</v>
      </c>
      <c r="B33" s="54"/>
      <c r="C33" s="54"/>
      <c r="D33" s="54"/>
      <c r="E33" s="54"/>
      <c r="F33" s="54"/>
      <c r="G33" s="55"/>
      <c r="H33" s="55"/>
      <c r="I33" s="55"/>
      <c r="Q33" s="35"/>
      <c r="R33" s="35">
        <f t="shared" si="0"/>
        <v>0</v>
      </c>
      <c r="S33" s="35">
        <f t="shared" si="1"/>
        <v>0</v>
      </c>
    </row>
    <row r="34" spans="1:19" ht="42.95" customHeight="1" x14ac:dyDescent="0.4">
      <c r="A34" s="160" t="s">
        <v>126</v>
      </c>
      <c r="B34" s="28" t="s">
        <v>49</v>
      </c>
      <c r="C34" s="28" t="s">
        <v>51</v>
      </c>
      <c r="D34" s="28" t="s">
        <v>32</v>
      </c>
      <c r="E34" s="41" t="s">
        <v>162</v>
      </c>
      <c r="F34" s="41" t="s">
        <v>163</v>
      </c>
      <c r="G34" s="28" t="s">
        <v>33</v>
      </c>
      <c r="H34" s="41" t="s">
        <v>133</v>
      </c>
      <c r="I34" s="41" t="s">
        <v>35</v>
      </c>
      <c r="J34" s="41" t="s">
        <v>113</v>
      </c>
      <c r="Q34" s="35"/>
      <c r="R34" s="35">
        <f t="shared" si="0"/>
        <v>0</v>
      </c>
      <c r="S34" s="35">
        <f t="shared" si="1"/>
        <v>0</v>
      </c>
    </row>
    <row r="35" spans="1:19" ht="24.95" customHeight="1" x14ac:dyDescent="0.4">
      <c r="A35" s="160"/>
      <c r="B35" s="49"/>
      <c r="C35" s="59"/>
      <c r="D35" s="49"/>
      <c r="E35" s="49"/>
      <c r="F35" s="49"/>
      <c r="G35" s="49"/>
      <c r="H35" s="50"/>
      <c r="I35" s="42">
        <f>IF(AND(B35&lt;&gt;"",C35&lt;&gt;"",D35&lt;&gt;"",E35&lt;&gt;"",F35&lt;&gt;"",G35&lt;&gt;"",H35&lt;&gt;""),VLOOKUP(G35,通所リハビリテーション費!$A$20:$B$24,2,0),0)</f>
        <v>0</v>
      </c>
      <c r="J35" s="42">
        <f>((I35*H35)*0.1*10)/2</f>
        <v>0</v>
      </c>
      <c r="Q35" s="35"/>
      <c r="R35" s="35">
        <f t="shared" si="0"/>
        <v>0</v>
      </c>
      <c r="S35" s="35">
        <f t="shared" si="1"/>
        <v>0</v>
      </c>
    </row>
    <row r="36" spans="1:19" ht="24.95" customHeight="1" x14ac:dyDescent="0.4">
      <c r="A36" s="160"/>
      <c r="B36" s="49"/>
      <c r="C36" s="59"/>
      <c r="D36" s="49"/>
      <c r="E36" s="49"/>
      <c r="F36" s="49"/>
      <c r="G36" s="49"/>
      <c r="H36" s="50"/>
      <c r="I36" s="42">
        <f>IF(AND(B36&lt;&gt;"",C36&lt;&gt;"",D36&lt;&gt;"",E36&lt;&gt;"",F36&lt;&gt;"",G36&lt;&gt;"",H36&lt;&gt;""),VLOOKUP(G36,通所リハビリテーション費!$A$20:$B$24,2,0),0)</f>
        <v>0</v>
      </c>
      <c r="J36" s="42">
        <f t="shared" ref="J36:J39" si="5">((I36*H36)*0.1*10)/2</f>
        <v>0</v>
      </c>
      <c r="Q36" s="35"/>
      <c r="R36" s="35">
        <f t="shared" si="0"/>
        <v>0</v>
      </c>
      <c r="S36" s="35">
        <f t="shared" si="1"/>
        <v>0</v>
      </c>
    </row>
    <row r="37" spans="1:19" ht="24.95" customHeight="1" x14ac:dyDescent="0.4">
      <c r="A37" s="160"/>
      <c r="B37" s="49"/>
      <c r="C37" s="59"/>
      <c r="D37" s="49"/>
      <c r="E37" s="49"/>
      <c r="F37" s="49"/>
      <c r="G37" s="49"/>
      <c r="H37" s="50"/>
      <c r="I37" s="42">
        <f>IF(AND(B37&lt;&gt;"",C37&lt;&gt;"",D37&lt;&gt;"",E37&lt;&gt;"",F37&lt;&gt;"",G37&lt;&gt;"",H37&lt;&gt;""),VLOOKUP(G37,通所リハビリテーション費!$A$20:$B$24,2,0),0)</f>
        <v>0</v>
      </c>
      <c r="J37" s="42">
        <f t="shared" si="5"/>
        <v>0</v>
      </c>
      <c r="Q37" s="35"/>
      <c r="R37" s="35">
        <f t="shared" si="0"/>
        <v>0</v>
      </c>
      <c r="S37" s="35">
        <f t="shared" si="1"/>
        <v>0</v>
      </c>
    </row>
    <row r="38" spans="1:19" ht="24.95" customHeight="1" x14ac:dyDescent="0.4">
      <c r="A38" s="160"/>
      <c r="B38" s="49"/>
      <c r="C38" s="59"/>
      <c r="D38" s="49"/>
      <c r="E38" s="49"/>
      <c r="F38" s="49"/>
      <c r="G38" s="49"/>
      <c r="H38" s="50"/>
      <c r="I38" s="42">
        <f>IF(AND(B38&lt;&gt;"",C38&lt;&gt;"",D38&lt;&gt;"",E38&lt;&gt;"",F38&lt;&gt;"",G38&lt;&gt;"",H38&lt;&gt;""),VLOOKUP(G38,通所リハビリテーション費!$A$20:$B$24,2,0),0)</f>
        <v>0</v>
      </c>
      <c r="J38" s="42">
        <f t="shared" si="5"/>
        <v>0</v>
      </c>
      <c r="Q38" s="35"/>
      <c r="R38" s="35">
        <f t="shared" si="0"/>
        <v>0</v>
      </c>
      <c r="S38" s="35">
        <f t="shared" si="1"/>
        <v>0</v>
      </c>
    </row>
    <row r="39" spans="1:19" ht="24.95" customHeight="1" x14ac:dyDescent="0.4">
      <c r="A39" s="160"/>
      <c r="B39" s="49"/>
      <c r="C39" s="59"/>
      <c r="D39" s="49"/>
      <c r="E39" s="49"/>
      <c r="F39" s="49"/>
      <c r="G39" s="49"/>
      <c r="H39" s="50"/>
      <c r="I39" s="42">
        <f>IF(AND(B39&lt;&gt;"",C39&lt;&gt;"",D39&lt;&gt;"",E39&lt;&gt;"",F39&lt;&gt;"",G39&lt;&gt;"",H39&lt;&gt;""),VLOOKUP(G39,通所リハビリテーション費!$A$20:$B$24,2,0),0)</f>
        <v>0</v>
      </c>
      <c r="J39" s="42">
        <f t="shared" si="5"/>
        <v>0</v>
      </c>
      <c r="Q39" s="35"/>
      <c r="R39" s="35">
        <f t="shared" si="0"/>
        <v>0</v>
      </c>
      <c r="S39" s="35">
        <f t="shared" si="1"/>
        <v>0</v>
      </c>
    </row>
    <row r="40" spans="1:19" ht="24.95" customHeight="1" x14ac:dyDescent="0.4">
      <c r="A40" s="154" t="s">
        <v>38</v>
      </c>
      <c r="B40" s="155"/>
      <c r="C40" s="155"/>
      <c r="D40" s="155"/>
      <c r="E40" s="155"/>
      <c r="F40" s="155"/>
      <c r="G40" s="156"/>
      <c r="H40" s="57">
        <f>SUMIF(H35:H39,"&lt;&gt;#N/A")</f>
        <v>0</v>
      </c>
      <c r="I40" s="57">
        <f t="shared" ref="I40:J40" si="6">SUMIF(I35:I39,"&lt;&gt;#N/A")</f>
        <v>0</v>
      </c>
      <c r="J40" s="57">
        <f t="shared" si="6"/>
        <v>0</v>
      </c>
      <c r="Q40" s="35"/>
      <c r="R40" s="35">
        <f t="shared" si="0"/>
        <v>0</v>
      </c>
      <c r="S40" s="35">
        <f t="shared" si="1"/>
        <v>0</v>
      </c>
    </row>
    <row r="41" spans="1:19" ht="24.95" customHeight="1" x14ac:dyDescent="0.4">
      <c r="A41" s="26"/>
      <c r="B41" s="26"/>
      <c r="C41" s="26"/>
      <c r="D41" s="26"/>
      <c r="E41" s="26"/>
      <c r="F41" s="26"/>
      <c r="G41" s="26"/>
      <c r="H41" s="27"/>
      <c r="I41" s="27"/>
      <c r="J41" s="27"/>
      <c r="Q41" s="35"/>
      <c r="R41" s="35">
        <f t="shared" si="0"/>
        <v>0</v>
      </c>
      <c r="S41" s="35">
        <f t="shared" si="1"/>
        <v>0</v>
      </c>
    </row>
    <row r="42" spans="1:19" ht="24.95" customHeight="1" x14ac:dyDescent="0.4">
      <c r="A42" s="40" t="s">
        <v>39</v>
      </c>
      <c r="Q42" s="35"/>
      <c r="R42" s="35">
        <f t="shared" si="0"/>
        <v>0</v>
      </c>
      <c r="S42" s="35">
        <f t="shared" si="1"/>
        <v>0</v>
      </c>
    </row>
    <row r="43" spans="1:19" ht="24.95" customHeight="1" x14ac:dyDescent="0.4">
      <c r="A43" s="53" t="s">
        <v>90</v>
      </c>
      <c r="Q43" s="35"/>
      <c r="R43" s="35">
        <f t="shared" si="0"/>
        <v>0</v>
      </c>
      <c r="S43" s="35">
        <f t="shared" si="1"/>
        <v>0</v>
      </c>
    </row>
    <row r="44" spans="1:19" ht="42.95" customHeight="1" x14ac:dyDescent="0.4">
      <c r="A44" s="160" t="s">
        <v>127</v>
      </c>
      <c r="B44" s="28" t="s">
        <v>49</v>
      </c>
      <c r="C44" s="28" t="s">
        <v>51</v>
      </c>
      <c r="D44" s="28" t="s">
        <v>32</v>
      </c>
      <c r="E44" s="41" t="s">
        <v>162</v>
      </c>
      <c r="F44" s="41" t="s">
        <v>163</v>
      </c>
      <c r="G44" s="28" t="s">
        <v>33</v>
      </c>
      <c r="H44" s="41" t="s">
        <v>50</v>
      </c>
      <c r="I44" s="41" t="s">
        <v>35</v>
      </c>
      <c r="J44" s="41" t="s">
        <v>113</v>
      </c>
      <c r="Q44" s="35"/>
      <c r="R44" s="35">
        <f t="shared" si="0"/>
        <v>0</v>
      </c>
      <c r="S44" s="35">
        <f t="shared" si="1"/>
        <v>0</v>
      </c>
    </row>
    <row r="45" spans="1:19" ht="24.95" customHeight="1" x14ac:dyDescent="0.4">
      <c r="A45" s="160"/>
      <c r="B45" s="49"/>
      <c r="C45" s="59"/>
      <c r="D45" s="49"/>
      <c r="E45" s="49"/>
      <c r="F45" s="49"/>
      <c r="G45" s="49"/>
      <c r="H45" s="50"/>
      <c r="I45" s="42">
        <f>IF(AND(B45&lt;&gt;"",C45&lt;&gt;"",D45&lt;&gt;"",E45&lt;&gt;"",F45&lt;&gt;"",G45&lt;&gt;"",H45&lt;&gt;""),VLOOKUP(G45,通所リハビリテーション費!$A$27:$B$31,2,0),0)</f>
        <v>0</v>
      </c>
      <c r="J45" s="42">
        <f>(I45*H45)*0.1*10</f>
        <v>0</v>
      </c>
      <c r="Q45" s="35"/>
      <c r="R45" s="35">
        <f t="shared" si="0"/>
        <v>0</v>
      </c>
      <c r="S45" s="35">
        <f t="shared" si="1"/>
        <v>0</v>
      </c>
    </row>
    <row r="46" spans="1:19" ht="24.95" customHeight="1" x14ac:dyDescent="0.4">
      <c r="A46" s="160"/>
      <c r="B46" s="49"/>
      <c r="C46" s="59"/>
      <c r="D46" s="49"/>
      <c r="E46" s="49"/>
      <c r="F46" s="49"/>
      <c r="G46" s="49"/>
      <c r="H46" s="50"/>
      <c r="I46" s="42">
        <f>IF(AND(B46&lt;&gt;"",C46&lt;&gt;"",D46&lt;&gt;"",E46&lt;&gt;"",F46&lt;&gt;"",G46&lt;&gt;"",H46&lt;&gt;""),VLOOKUP(G46,通所リハビリテーション費!$A$27:$B$31,2,0),0)</f>
        <v>0</v>
      </c>
      <c r="J46" s="42">
        <f t="shared" ref="J46:J49" si="7">(I46*H46)*0.1*10</f>
        <v>0</v>
      </c>
      <c r="R46" s="33">
        <f>SUM(R3:R45)</f>
        <v>0</v>
      </c>
      <c r="S46" s="33">
        <f>SUM(S3:S45)</f>
        <v>0</v>
      </c>
    </row>
    <row r="47" spans="1:19" ht="24.95" customHeight="1" x14ac:dyDescent="0.4">
      <c r="A47" s="160"/>
      <c r="B47" s="49"/>
      <c r="C47" s="59"/>
      <c r="D47" s="49"/>
      <c r="E47" s="49"/>
      <c r="F47" s="49"/>
      <c r="G47" s="49"/>
      <c r="H47" s="50"/>
      <c r="I47" s="42">
        <f>IF(AND(B47&lt;&gt;"",C47&lt;&gt;"",D47&lt;&gt;"",E47&lt;&gt;"",F47&lt;&gt;"",G47&lt;&gt;"",H47&lt;&gt;""),VLOOKUP(G47,通所リハビリテーション費!$A$27:$B$31,2,0),0)</f>
        <v>0</v>
      </c>
      <c r="J47" s="42">
        <f t="shared" si="7"/>
        <v>0</v>
      </c>
    </row>
    <row r="48" spans="1:19" ht="24.95" customHeight="1" x14ac:dyDescent="0.4">
      <c r="A48" s="160"/>
      <c r="B48" s="49"/>
      <c r="C48" s="59"/>
      <c r="D48" s="49"/>
      <c r="E48" s="49"/>
      <c r="F48" s="49"/>
      <c r="G48" s="49"/>
      <c r="H48" s="50"/>
      <c r="I48" s="42">
        <f>IF(AND(B48&lt;&gt;"",C48&lt;&gt;"",D48&lt;&gt;"",E48&lt;&gt;"",F48&lt;&gt;"",G48&lt;&gt;"",H48&lt;&gt;""),VLOOKUP(G48,通所リハビリテーション費!$A$27:$B$31,2,0),0)</f>
        <v>0</v>
      </c>
      <c r="J48" s="42">
        <f t="shared" si="7"/>
        <v>0</v>
      </c>
    </row>
    <row r="49" spans="1:10" ht="24.95" customHeight="1" x14ac:dyDescent="0.4">
      <c r="A49" s="160"/>
      <c r="B49" s="49"/>
      <c r="C49" s="59"/>
      <c r="D49" s="49"/>
      <c r="E49" s="49"/>
      <c r="F49" s="49"/>
      <c r="G49" s="49"/>
      <c r="H49" s="50"/>
      <c r="I49" s="42">
        <f>IF(AND(B49&lt;&gt;"",C49&lt;&gt;"",D49&lt;&gt;"",E49&lt;&gt;"",F49&lt;&gt;"",G49&lt;&gt;"",H49&lt;&gt;""),VLOOKUP(G49,通所リハビリテーション費!$A$27:$B$31,2,0),0)</f>
        <v>0</v>
      </c>
      <c r="J49" s="42">
        <f t="shared" si="7"/>
        <v>0</v>
      </c>
    </row>
    <row r="50" spans="1:10" ht="24.95" customHeight="1" x14ac:dyDescent="0.4">
      <c r="A50" s="160"/>
      <c r="B50" s="49"/>
      <c r="C50" s="49"/>
      <c r="D50" s="49"/>
      <c r="E50" s="49"/>
      <c r="F50" s="49"/>
      <c r="G50" s="49"/>
      <c r="H50" s="50"/>
      <c r="I50" s="42">
        <f>IF(AND(B50&lt;&gt;"",C50&lt;&gt;"",D50&lt;&gt;"",E50&lt;&gt;"",F50&lt;&gt;"",G50&lt;&gt;"",H50&lt;&gt;""),VLOOKUP(G50,通所リハビリテーション費!$A$27:$B$31,2,0),0)</f>
        <v>0</v>
      </c>
      <c r="J50" s="42">
        <f>(I50*H50)*0.1*10</f>
        <v>0</v>
      </c>
    </row>
    <row r="51" spans="1:10" ht="24.95" customHeight="1" x14ac:dyDescent="0.4">
      <c r="A51" s="160"/>
      <c r="B51" s="49"/>
      <c r="C51" s="49"/>
      <c r="D51" s="49"/>
      <c r="E51" s="49"/>
      <c r="F51" s="49"/>
      <c r="G51" s="49"/>
      <c r="H51" s="50"/>
      <c r="I51" s="42">
        <f>IF(AND(B51&lt;&gt;"",C51&lt;&gt;"",D51&lt;&gt;"",E51&lt;&gt;"",F51&lt;&gt;"",G51&lt;&gt;"",H51&lt;&gt;""),VLOOKUP(G51,通所リハビリテーション費!$A$27:$B$31,2,0),0)</f>
        <v>0</v>
      </c>
      <c r="J51" s="42">
        <f t="shared" ref="J51:J54" si="8">(I51*H51)*0.1*10</f>
        <v>0</v>
      </c>
    </row>
    <row r="52" spans="1:10" ht="24.95" customHeight="1" x14ac:dyDescent="0.4">
      <c r="A52" s="160"/>
      <c r="B52" s="49"/>
      <c r="C52" s="49"/>
      <c r="D52" s="49"/>
      <c r="E52" s="49"/>
      <c r="F52" s="49"/>
      <c r="G52" s="49"/>
      <c r="H52" s="50"/>
      <c r="I52" s="42">
        <f>IF(AND(B52&lt;&gt;"",C52&lt;&gt;"",D52&lt;&gt;"",E52&lt;&gt;"",F52&lt;&gt;"",G52&lt;&gt;"",H52&lt;&gt;""),VLOOKUP(G52,通所リハビリテーション費!$A$27:$B$31,2,0),0)</f>
        <v>0</v>
      </c>
      <c r="J52" s="42">
        <f t="shared" si="8"/>
        <v>0</v>
      </c>
    </row>
    <row r="53" spans="1:10" ht="24.95" customHeight="1" x14ac:dyDescent="0.4">
      <c r="A53" s="160"/>
      <c r="B53" s="49"/>
      <c r="C53" s="49"/>
      <c r="D53" s="49"/>
      <c r="E53" s="49"/>
      <c r="F53" s="49"/>
      <c r="G53" s="49"/>
      <c r="H53" s="50"/>
      <c r="I53" s="42">
        <f>IF(AND(B53&lt;&gt;"",C53&lt;&gt;"",D53&lt;&gt;"",E53&lt;&gt;"",F53&lt;&gt;"",G53&lt;&gt;"",H53&lt;&gt;""),VLOOKUP(G53,通所リハビリテーション費!$A$27:$B$31,2,0),0)</f>
        <v>0</v>
      </c>
      <c r="J53" s="42">
        <f t="shared" si="8"/>
        <v>0</v>
      </c>
    </row>
    <row r="54" spans="1:10" ht="24.95" customHeight="1" x14ac:dyDescent="0.4">
      <c r="A54" s="160"/>
      <c r="B54" s="49"/>
      <c r="C54" s="49"/>
      <c r="D54" s="49"/>
      <c r="E54" s="49"/>
      <c r="F54" s="49"/>
      <c r="G54" s="49"/>
      <c r="H54" s="50"/>
      <c r="I54" s="42">
        <f>IF(AND(B54&lt;&gt;"",C54&lt;&gt;"",D54&lt;&gt;"",E54&lt;&gt;"",F54&lt;&gt;"",G54&lt;&gt;"",H54&lt;&gt;""),VLOOKUP(G54,通所リハビリテーション費!$A$27:$B$31,2,0),0)</f>
        <v>0</v>
      </c>
      <c r="J54" s="42">
        <f t="shared" si="8"/>
        <v>0</v>
      </c>
    </row>
    <row r="55" spans="1:10" ht="24.95" customHeight="1" x14ac:dyDescent="0.4">
      <c r="A55" s="110" t="s">
        <v>38</v>
      </c>
      <c r="B55" s="111"/>
      <c r="C55" s="111"/>
      <c r="D55" s="111"/>
      <c r="E55" s="111"/>
      <c r="F55" s="111"/>
      <c r="G55" s="112"/>
      <c r="H55" s="43">
        <f>SUMIF(H45:H54,"&lt;&gt;#N/A")</f>
        <v>0</v>
      </c>
      <c r="I55" s="43">
        <f t="shared" ref="I55:J55" si="9">SUMIF(I45:I54,"&lt;&gt;#N/A")</f>
        <v>0</v>
      </c>
      <c r="J55" s="43">
        <f t="shared" si="9"/>
        <v>0</v>
      </c>
    </row>
    <row r="56" spans="1:10" ht="24.95" customHeight="1" x14ac:dyDescent="0.4">
      <c r="A56" s="54"/>
      <c r="B56" s="54"/>
      <c r="C56" s="54"/>
      <c r="D56" s="54"/>
      <c r="E56" s="54"/>
      <c r="F56" s="54"/>
      <c r="G56" s="55"/>
      <c r="H56" s="55"/>
      <c r="I56" s="55"/>
    </row>
    <row r="57" spans="1:10" ht="24.95" customHeight="1" x14ac:dyDescent="0.4">
      <c r="A57" s="56" t="s">
        <v>91</v>
      </c>
      <c r="B57" s="54"/>
      <c r="C57" s="54"/>
      <c r="D57" s="54"/>
      <c r="E57" s="54"/>
      <c r="F57" s="54"/>
      <c r="G57" s="55"/>
      <c r="H57" s="55"/>
      <c r="I57" s="55"/>
    </row>
    <row r="58" spans="1:10" ht="42.95" customHeight="1" x14ac:dyDescent="0.4">
      <c r="A58" s="160" t="s">
        <v>127</v>
      </c>
      <c r="B58" s="28" t="s">
        <v>49</v>
      </c>
      <c r="C58" s="28" t="s">
        <v>51</v>
      </c>
      <c r="D58" s="28" t="s">
        <v>32</v>
      </c>
      <c r="E58" s="41" t="s">
        <v>162</v>
      </c>
      <c r="F58" s="41" t="s">
        <v>163</v>
      </c>
      <c r="G58" s="28" t="s">
        <v>33</v>
      </c>
      <c r="H58" s="41" t="s">
        <v>133</v>
      </c>
      <c r="I58" s="41" t="s">
        <v>35</v>
      </c>
      <c r="J58" s="41" t="s">
        <v>113</v>
      </c>
    </row>
    <row r="59" spans="1:10" ht="24.95" customHeight="1" x14ac:dyDescent="0.4">
      <c r="A59" s="160"/>
      <c r="B59" s="49"/>
      <c r="C59" s="59"/>
      <c r="D59" s="49"/>
      <c r="E59" s="49"/>
      <c r="F59" s="49"/>
      <c r="G59" s="49"/>
      <c r="H59" s="50"/>
      <c r="I59" s="42">
        <f>IF(AND(B59&lt;&gt;"",C59&lt;&gt;"",D59&lt;&gt;"",E59&lt;&gt;"",F59&lt;&gt;"",G59&lt;&gt;"",H59&lt;&gt;""),VLOOKUP(G59,通所リハビリテーション費!$A$27:$B$31,2,0),0)</f>
        <v>0</v>
      </c>
      <c r="J59" s="42">
        <f>((I59*H59)*0.1*10)/2</f>
        <v>0</v>
      </c>
    </row>
    <row r="60" spans="1:10" ht="24.95" customHeight="1" x14ac:dyDescent="0.4">
      <c r="A60" s="160"/>
      <c r="B60" s="49"/>
      <c r="C60" s="59"/>
      <c r="D60" s="49"/>
      <c r="E60" s="49"/>
      <c r="F60" s="49"/>
      <c r="G60" s="49"/>
      <c r="H60" s="50"/>
      <c r="I60" s="42">
        <f>IF(AND(B60&lt;&gt;"",C60&lt;&gt;"",D60&lt;&gt;"",E60&lt;&gt;"",F60&lt;&gt;"",G60&lt;&gt;"",H60&lt;&gt;""),VLOOKUP(G60,通所リハビリテーション費!$A$27:$B$31,2,0),0)</f>
        <v>0</v>
      </c>
      <c r="J60" s="42">
        <f t="shared" ref="J60:J63" si="10">((I60*H60)*0.1*10)/2</f>
        <v>0</v>
      </c>
    </row>
    <row r="61" spans="1:10" ht="24.95" customHeight="1" x14ac:dyDescent="0.4">
      <c r="A61" s="160"/>
      <c r="B61" s="49"/>
      <c r="C61" s="59"/>
      <c r="D61" s="49"/>
      <c r="E61" s="49"/>
      <c r="F61" s="49"/>
      <c r="G61" s="49"/>
      <c r="H61" s="50"/>
      <c r="I61" s="42">
        <f>IF(AND(B61&lt;&gt;"",C61&lt;&gt;"",D61&lt;&gt;"",E61&lt;&gt;"",F61&lt;&gt;"",G61&lt;&gt;"",H61&lt;&gt;""),VLOOKUP(G61,通所リハビリテーション費!$A$27:$B$31,2,0),0)</f>
        <v>0</v>
      </c>
      <c r="J61" s="42">
        <f t="shared" si="10"/>
        <v>0</v>
      </c>
    </row>
    <row r="62" spans="1:10" ht="24.95" customHeight="1" x14ac:dyDescent="0.4">
      <c r="A62" s="160"/>
      <c r="B62" s="49"/>
      <c r="C62" s="59"/>
      <c r="D62" s="49"/>
      <c r="E62" s="49"/>
      <c r="F62" s="49"/>
      <c r="G62" s="49"/>
      <c r="H62" s="50"/>
      <c r="I62" s="42">
        <f>IF(AND(B62&lt;&gt;"",C62&lt;&gt;"",D62&lt;&gt;"",E62&lt;&gt;"",F62&lt;&gt;"",G62&lt;&gt;"",H62&lt;&gt;""),VLOOKUP(G62,通所リハビリテーション費!$A$27:$B$31,2,0),0)</f>
        <v>0</v>
      </c>
      <c r="J62" s="42">
        <f t="shared" si="10"/>
        <v>0</v>
      </c>
    </row>
    <row r="63" spans="1:10" ht="24.95" customHeight="1" x14ac:dyDescent="0.4">
      <c r="A63" s="160"/>
      <c r="B63" s="49"/>
      <c r="C63" s="59"/>
      <c r="D63" s="49"/>
      <c r="E63" s="49"/>
      <c r="F63" s="49"/>
      <c r="G63" s="49"/>
      <c r="H63" s="50"/>
      <c r="I63" s="42">
        <f>IF(AND(B63&lt;&gt;"",C63&lt;&gt;"",D63&lt;&gt;"",E63&lt;&gt;"",F63&lt;&gt;"",G63&lt;&gt;"",H63&lt;&gt;""),VLOOKUP(G63,通所リハビリテーション費!$A$27:$B$31,2,0),0)</f>
        <v>0</v>
      </c>
      <c r="J63" s="42">
        <f t="shared" si="10"/>
        <v>0</v>
      </c>
    </row>
    <row r="64" spans="1:10" ht="24.95" customHeight="1" x14ac:dyDescent="0.4">
      <c r="A64" s="110" t="s">
        <v>38</v>
      </c>
      <c r="B64" s="111"/>
      <c r="C64" s="111"/>
      <c r="D64" s="111"/>
      <c r="E64" s="111"/>
      <c r="F64" s="111"/>
      <c r="G64" s="112"/>
      <c r="H64" s="43">
        <f>SUMIF(H59:H63,"&lt;&gt;#N/A")</f>
        <v>0</v>
      </c>
      <c r="I64" s="43">
        <f t="shared" ref="I64:J64" si="11">SUMIF(I59:I63,"&lt;&gt;#N/A")</f>
        <v>0</v>
      </c>
      <c r="J64" s="43">
        <f t="shared" si="11"/>
        <v>0</v>
      </c>
    </row>
    <row r="65" spans="1:10" ht="24.95" customHeight="1" x14ac:dyDescent="0.4">
      <c r="A65" s="26"/>
      <c r="B65" s="26"/>
      <c r="C65" s="26"/>
      <c r="D65" s="26"/>
      <c r="E65" s="26"/>
      <c r="F65" s="26"/>
      <c r="G65" s="26"/>
      <c r="H65" s="27"/>
      <c r="I65" s="27"/>
      <c r="J65" s="27"/>
    </row>
    <row r="66" spans="1:10" ht="24.95" customHeight="1" x14ac:dyDescent="0.4">
      <c r="A66" s="40" t="s">
        <v>40</v>
      </c>
    </row>
    <row r="67" spans="1:10" ht="24.95" customHeight="1" x14ac:dyDescent="0.4">
      <c r="A67" s="53" t="s">
        <v>90</v>
      </c>
    </row>
    <row r="68" spans="1:10" ht="42.95" customHeight="1" x14ac:dyDescent="0.4">
      <c r="A68" s="160" t="s">
        <v>128</v>
      </c>
      <c r="B68" s="28" t="s">
        <v>49</v>
      </c>
      <c r="C68" s="28" t="s">
        <v>51</v>
      </c>
      <c r="D68" s="28" t="s">
        <v>32</v>
      </c>
      <c r="E68" s="41" t="s">
        <v>162</v>
      </c>
      <c r="F68" s="41" t="s">
        <v>163</v>
      </c>
      <c r="G68" s="28" t="s">
        <v>33</v>
      </c>
      <c r="H68" s="41" t="s">
        <v>50</v>
      </c>
      <c r="I68" s="41" t="s">
        <v>35</v>
      </c>
      <c r="J68" s="41" t="s">
        <v>113</v>
      </c>
    </row>
    <row r="69" spans="1:10" ht="24.95" customHeight="1" x14ac:dyDescent="0.4">
      <c r="A69" s="160"/>
      <c r="B69" s="49"/>
      <c r="C69" s="59"/>
      <c r="D69" s="49"/>
      <c r="E69" s="49"/>
      <c r="F69" s="49"/>
      <c r="G69" s="49"/>
      <c r="H69" s="50"/>
      <c r="I69" s="42">
        <f>IF(AND(B69&lt;&gt;"",C69&lt;&gt;"",D69&lt;&gt;"",E69&lt;&gt;"",F69&lt;&gt;"",G69&lt;&gt;"",H69&lt;&gt;""),VLOOKUP(G69,通所リハビリテーション費!$A$34:$B$38,2,0),0)</f>
        <v>0</v>
      </c>
      <c r="J69" s="42">
        <f>(I69*H69)*0.1*10</f>
        <v>0</v>
      </c>
    </row>
    <row r="70" spans="1:10" ht="24.95" customHeight="1" x14ac:dyDescent="0.4">
      <c r="A70" s="160"/>
      <c r="B70" s="49"/>
      <c r="C70" s="59"/>
      <c r="D70" s="49"/>
      <c r="E70" s="49"/>
      <c r="F70" s="49"/>
      <c r="G70" s="49"/>
      <c r="H70" s="50"/>
      <c r="I70" s="42">
        <f>IF(AND(B70&lt;&gt;"",C70&lt;&gt;"",D70&lt;&gt;"",E70&lt;&gt;"",F70&lt;&gt;"",G70&lt;&gt;"",H70&lt;&gt;""),VLOOKUP(G70,通所リハビリテーション費!$A$34:$B$38,2,0),0)</f>
        <v>0</v>
      </c>
      <c r="J70" s="42">
        <f t="shared" ref="J70:J73" si="12">(I70*H70)*0.1*10</f>
        <v>0</v>
      </c>
    </row>
    <row r="71" spans="1:10" ht="24.95" customHeight="1" x14ac:dyDescent="0.4">
      <c r="A71" s="160"/>
      <c r="B71" s="49"/>
      <c r="C71" s="59"/>
      <c r="D71" s="49"/>
      <c r="E71" s="49"/>
      <c r="F71" s="49"/>
      <c r="G71" s="49"/>
      <c r="H71" s="50"/>
      <c r="I71" s="42">
        <f>IF(AND(B71&lt;&gt;"",C71&lt;&gt;"",D71&lt;&gt;"",E71&lt;&gt;"",F71&lt;&gt;"",G71&lt;&gt;"",H71&lt;&gt;""),VLOOKUP(G71,通所リハビリテーション費!$A$34:$B$38,2,0),0)</f>
        <v>0</v>
      </c>
      <c r="J71" s="42">
        <f t="shared" si="12"/>
        <v>0</v>
      </c>
    </row>
    <row r="72" spans="1:10" ht="24.95" customHeight="1" x14ac:dyDescent="0.4">
      <c r="A72" s="160"/>
      <c r="B72" s="49"/>
      <c r="C72" s="59"/>
      <c r="D72" s="49"/>
      <c r="E72" s="49"/>
      <c r="F72" s="49"/>
      <c r="G72" s="49"/>
      <c r="H72" s="50"/>
      <c r="I72" s="42">
        <f>IF(AND(B72&lt;&gt;"",C72&lt;&gt;"",D72&lt;&gt;"",E72&lt;&gt;"",F72&lt;&gt;"",G72&lt;&gt;"",H72&lt;&gt;""),VLOOKUP(G72,通所リハビリテーション費!$A$34:$B$38,2,0),0)</f>
        <v>0</v>
      </c>
      <c r="J72" s="42">
        <f t="shared" si="12"/>
        <v>0</v>
      </c>
    </row>
    <row r="73" spans="1:10" ht="24.95" customHeight="1" x14ac:dyDescent="0.4">
      <c r="A73" s="160"/>
      <c r="B73" s="49"/>
      <c r="C73" s="59"/>
      <c r="D73" s="49"/>
      <c r="E73" s="49"/>
      <c r="F73" s="49"/>
      <c r="G73" s="49"/>
      <c r="H73" s="50"/>
      <c r="I73" s="42">
        <f>IF(AND(B73&lt;&gt;"",C73&lt;&gt;"",D73&lt;&gt;"",E73&lt;&gt;"",F73&lt;&gt;"",G73&lt;&gt;"",H73&lt;&gt;""),VLOOKUP(G73,通所リハビリテーション費!$A$34:$B$38,2,0),0)</f>
        <v>0</v>
      </c>
      <c r="J73" s="42">
        <f t="shared" si="12"/>
        <v>0</v>
      </c>
    </row>
    <row r="74" spans="1:10" ht="24.95" customHeight="1" x14ac:dyDescent="0.4">
      <c r="A74" s="160"/>
      <c r="B74" s="49"/>
      <c r="C74" s="49"/>
      <c r="D74" s="49"/>
      <c r="E74" s="49"/>
      <c r="F74" s="49"/>
      <c r="G74" s="49"/>
      <c r="H74" s="50"/>
      <c r="I74" s="42">
        <f>IF(AND(B74&lt;&gt;"",C74&lt;&gt;"",D74&lt;&gt;"",E74&lt;&gt;"",F74&lt;&gt;"",G74&lt;&gt;"",H74&lt;&gt;""),VLOOKUP(G74,通所リハビリテーション費!$A$34:$B$38,2,0),0)</f>
        <v>0</v>
      </c>
      <c r="J74" s="42">
        <f>(I74*H74)*0.1*10</f>
        <v>0</v>
      </c>
    </row>
    <row r="75" spans="1:10" ht="24.95" customHeight="1" x14ac:dyDescent="0.4">
      <c r="A75" s="160"/>
      <c r="B75" s="49"/>
      <c r="C75" s="49"/>
      <c r="D75" s="49"/>
      <c r="E75" s="49"/>
      <c r="F75" s="49"/>
      <c r="G75" s="49"/>
      <c r="H75" s="50"/>
      <c r="I75" s="42">
        <f>IF(AND(B75&lt;&gt;"",C75&lt;&gt;"",D75&lt;&gt;"",E75&lt;&gt;"",F75&lt;&gt;"",G75&lt;&gt;"",H75&lt;&gt;""),VLOOKUP(G75,通所リハビリテーション費!$A$34:$B$38,2,0),0)</f>
        <v>0</v>
      </c>
      <c r="J75" s="42">
        <f t="shared" ref="J75:J78" si="13">(I75*H75)*0.1*10</f>
        <v>0</v>
      </c>
    </row>
    <row r="76" spans="1:10" ht="24.95" customHeight="1" x14ac:dyDescent="0.4">
      <c r="A76" s="160"/>
      <c r="B76" s="49"/>
      <c r="C76" s="49"/>
      <c r="D76" s="49"/>
      <c r="E76" s="49"/>
      <c r="F76" s="49"/>
      <c r="G76" s="49"/>
      <c r="H76" s="50"/>
      <c r="I76" s="42">
        <f>IF(AND(B76&lt;&gt;"",C76&lt;&gt;"",D76&lt;&gt;"",E76&lt;&gt;"",F76&lt;&gt;"",G76&lt;&gt;"",H76&lt;&gt;""),VLOOKUP(G76,通所リハビリテーション費!$A$34:$B$38,2,0),0)</f>
        <v>0</v>
      </c>
      <c r="J76" s="42">
        <f t="shared" si="13"/>
        <v>0</v>
      </c>
    </row>
    <row r="77" spans="1:10" ht="24.95" customHeight="1" x14ac:dyDescent="0.4">
      <c r="A77" s="160"/>
      <c r="B77" s="49"/>
      <c r="C77" s="49"/>
      <c r="D77" s="49"/>
      <c r="E77" s="49"/>
      <c r="F77" s="49"/>
      <c r="G77" s="49"/>
      <c r="H77" s="50"/>
      <c r="I77" s="42">
        <f>IF(AND(B77&lt;&gt;"",C77&lt;&gt;"",D77&lt;&gt;"",E77&lt;&gt;"",F77&lt;&gt;"",G77&lt;&gt;"",H77&lt;&gt;""),VLOOKUP(G77,通所リハビリテーション費!$A$34:$B$38,2,0),0)</f>
        <v>0</v>
      </c>
      <c r="J77" s="42">
        <f t="shared" si="13"/>
        <v>0</v>
      </c>
    </row>
    <row r="78" spans="1:10" ht="24.95" customHeight="1" x14ac:dyDescent="0.4">
      <c r="A78" s="160"/>
      <c r="B78" s="49"/>
      <c r="C78" s="49"/>
      <c r="D78" s="49"/>
      <c r="E78" s="49"/>
      <c r="F78" s="49"/>
      <c r="G78" s="49"/>
      <c r="H78" s="50"/>
      <c r="I78" s="42">
        <f>IF(AND(B78&lt;&gt;"",C78&lt;&gt;"",D78&lt;&gt;"",E78&lt;&gt;"",F78&lt;&gt;"",G78&lt;&gt;"",H78&lt;&gt;""),VLOOKUP(G78,通所リハビリテーション費!$A$34:$B$38,2,0),0)</f>
        <v>0</v>
      </c>
      <c r="J78" s="42">
        <f t="shared" si="13"/>
        <v>0</v>
      </c>
    </row>
    <row r="79" spans="1:10" ht="24.95" customHeight="1" x14ac:dyDescent="0.4">
      <c r="A79" s="110" t="s">
        <v>38</v>
      </c>
      <c r="B79" s="111"/>
      <c r="C79" s="111"/>
      <c r="D79" s="111"/>
      <c r="E79" s="111"/>
      <c r="F79" s="111"/>
      <c r="G79" s="112"/>
      <c r="H79" s="43">
        <f>SUMIF(H69:H78,"&lt;&gt;#N/A")</f>
        <v>0</v>
      </c>
      <c r="I79" s="43">
        <f t="shared" ref="I79:J79" si="14">SUMIF(I69:I78,"&lt;&gt;#N/A")</f>
        <v>0</v>
      </c>
      <c r="J79" s="43">
        <f t="shared" si="14"/>
        <v>0</v>
      </c>
    </row>
    <row r="80" spans="1:10" ht="24.95" customHeight="1" x14ac:dyDescent="0.4">
      <c r="A80" s="54"/>
      <c r="B80" s="54"/>
      <c r="C80" s="54"/>
      <c r="D80" s="54"/>
      <c r="E80" s="54"/>
      <c r="F80" s="54"/>
      <c r="G80" s="55"/>
      <c r="H80" s="55"/>
      <c r="I80" s="55"/>
    </row>
    <row r="81" spans="1:10" ht="24.95" customHeight="1" x14ac:dyDescent="0.4">
      <c r="A81" s="56" t="s">
        <v>91</v>
      </c>
      <c r="B81" s="54"/>
      <c r="C81" s="54"/>
      <c r="D81" s="54"/>
      <c r="E81" s="54"/>
      <c r="F81" s="54"/>
      <c r="G81" s="55"/>
      <c r="H81" s="55"/>
      <c r="I81" s="55"/>
    </row>
    <row r="82" spans="1:10" ht="42.95" customHeight="1" x14ac:dyDescent="0.4">
      <c r="A82" s="160" t="s">
        <v>128</v>
      </c>
      <c r="B82" s="28" t="s">
        <v>49</v>
      </c>
      <c r="C82" s="28" t="s">
        <v>51</v>
      </c>
      <c r="D82" s="28" t="s">
        <v>32</v>
      </c>
      <c r="E82" s="41" t="s">
        <v>162</v>
      </c>
      <c r="F82" s="41" t="s">
        <v>163</v>
      </c>
      <c r="G82" s="28" t="s">
        <v>33</v>
      </c>
      <c r="H82" s="41" t="s">
        <v>133</v>
      </c>
      <c r="I82" s="41" t="s">
        <v>35</v>
      </c>
      <c r="J82" s="41" t="s">
        <v>113</v>
      </c>
    </row>
    <row r="83" spans="1:10" ht="24.95" customHeight="1" x14ac:dyDescent="0.4">
      <c r="A83" s="160"/>
      <c r="B83" s="49"/>
      <c r="C83" s="59"/>
      <c r="D83" s="49"/>
      <c r="E83" s="49"/>
      <c r="F83" s="49"/>
      <c r="G83" s="49"/>
      <c r="H83" s="50"/>
      <c r="I83" s="42">
        <f>IF(AND(B83&lt;&gt;"",C83&lt;&gt;"",D83&lt;&gt;"",E83&lt;&gt;"",F83&lt;&gt;"",G83&lt;&gt;"",H83&lt;&gt;""),VLOOKUP(G83,通所リハビリテーション費!$A$34:$B$38,2,0),0)</f>
        <v>0</v>
      </c>
      <c r="J83" s="42">
        <f>((I83*H83)*0.1*10)/2</f>
        <v>0</v>
      </c>
    </row>
    <row r="84" spans="1:10" ht="24.95" customHeight="1" x14ac:dyDescent="0.4">
      <c r="A84" s="160"/>
      <c r="B84" s="49"/>
      <c r="C84" s="59"/>
      <c r="D84" s="49"/>
      <c r="E84" s="49"/>
      <c r="F84" s="49"/>
      <c r="G84" s="49"/>
      <c r="H84" s="50"/>
      <c r="I84" s="42">
        <f>IF(AND(B84&lt;&gt;"",C84&lt;&gt;"",D84&lt;&gt;"",E84&lt;&gt;"",F84&lt;&gt;"",G84&lt;&gt;"",H84&lt;&gt;""),VLOOKUP(G84,通所リハビリテーション費!$A$34:$B$38,2,0),0)</f>
        <v>0</v>
      </c>
      <c r="J84" s="42">
        <f t="shared" ref="J84:J87" si="15">((I84*H84)*0.1*10)/2</f>
        <v>0</v>
      </c>
    </row>
    <row r="85" spans="1:10" ht="24.95" customHeight="1" x14ac:dyDescent="0.4">
      <c r="A85" s="160"/>
      <c r="B85" s="49"/>
      <c r="C85" s="59"/>
      <c r="D85" s="49"/>
      <c r="E85" s="49"/>
      <c r="F85" s="49"/>
      <c r="G85" s="49"/>
      <c r="H85" s="50"/>
      <c r="I85" s="42">
        <f>IF(AND(B85&lt;&gt;"",C85&lt;&gt;"",D85&lt;&gt;"",E85&lt;&gt;"",F85&lt;&gt;"",G85&lt;&gt;"",H85&lt;&gt;""),VLOOKUP(G85,通所リハビリテーション費!$A$34:$B$38,2,0),0)</f>
        <v>0</v>
      </c>
      <c r="J85" s="42">
        <f t="shared" si="15"/>
        <v>0</v>
      </c>
    </row>
    <row r="86" spans="1:10" ht="24.95" customHeight="1" x14ac:dyDescent="0.4">
      <c r="A86" s="160"/>
      <c r="B86" s="49"/>
      <c r="C86" s="59"/>
      <c r="D86" s="49"/>
      <c r="E86" s="49"/>
      <c r="F86" s="49"/>
      <c r="G86" s="49"/>
      <c r="H86" s="50"/>
      <c r="I86" s="42">
        <f>IF(AND(B86&lt;&gt;"",C86&lt;&gt;"",D86&lt;&gt;"",E86&lt;&gt;"",F86&lt;&gt;"",G86&lt;&gt;"",H86&lt;&gt;""),VLOOKUP(G86,通所リハビリテーション費!$A$34:$B$38,2,0),0)</f>
        <v>0</v>
      </c>
      <c r="J86" s="42">
        <f t="shared" si="15"/>
        <v>0</v>
      </c>
    </row>
    <row r="87" spans="1:10" ht="24.95" customHeight="1" x14ac:dyDescent="0.4">
      <c r="A87" s="160"/>
      <c r="B87" s="49"/>
      <c r="C87" s="59"/>
      <c r="D87" s="49"/>
      <c r="E87" s="49"/>
      <c r="F87" s="49"/>
      <c r="G87" s="49"/>
      <c r="H87" s="50"/>
      <c r="I87" s="42">
        <f>IF(AND(B87&lt;&gt;"",C87&lt;&gt;"",D87&lt;&gt;"",E87&lt;&gt;"",F87&lt;&gt;"",G87&lt;&gt;"",H87&lt;&gt;""),VLOOKUP(G87,通所リハビリテーション費!$A$34:$B$38,2,0),0)</f>
        <v>0</v>
      </c>
      <c r="J87" s="42">
        <f t="shared" si="15"/>
        <v>0</v>
      </c>
    </row>
    <row r="88" spans="1:10" ht="24.95" customHeight="1" x14ac:dyDescent="0.4">
      <c r="A88" s="110" t="s">
        <v>38</v>
      </c>
      <c r="B88" s="111"/>
      <c r="C88" s="111"/>
      <c r="D88" s="111"/>
      <c r="E88" s="111"/>
      <c r="F88" s="111"/>
      <c r="G88" s="112"/>
      <c r="H88" s="43">
        <f>SUMIF(H83:H87,"&lt;&gt;#N/A")</f>
        <v>0</v>
      </c>
      <c r="I88" s="43">
        <f t="shared" ref="I88:J88" si="16">SUMIF(I83:I87,"&lt;&gt;#N/A")</f>
        <v>0</v>
      </c>
      <c r="J88" s="43">
        <f t="shared" si="16"/>
        <v>0</v>
      </c>
    </row>
    <row r="89" spans="1:10" ht="24.95" customHeight="1" x14ac:dyDescent="0.4">
      <c r="A89" s="26"/>
      <c r="B89" s="26"/>
      <c r="C89" s="26"/>
      <c r="D89" s="26"/>
      <c r="E89" s="26"/>
      <c r="F89" s="26"/>
      <c r="G89" s="26"/>
      <c r="H89" s="27"/>
      <c r="I89" s="27"/>
      <c r="J89" s="27"/>
    </row>
    <row r="90" spans="1:10" ht="24.95" customHeight="1" x14ac:dyDescent="0.4">
      <c r="A90" s="40" t="s">
        <v>41</v>
      </c>
      <c r="B90" s="44"/>
      <c r="C90" s="44"/>
      <c r="D90" s="44"/>
      <c r="E90" s="44"/>
      <c r="F90" s="44"/>
      <c r="G90" s="44"/>
      <c r="H90" s="44"/>
      <c r="I90" s="44"/>
      <c r="J90" s="44"/>
    </row>
    <row r="91" spans="1:10" ht="24.95" customHeight="1" x14ac:dyDescent="0.4">
      <c r="A91" s="53" t="s">
        <v>90</v>
      </c>
      <c r="B91" s="44"/>
      <c r="C91" s="44"/>
      <c r="D91" s="44"/>
      <c r="E91" s="44"/>
      <c r="F91" s="44"/>
      <c r="G91" s="44"/>
      <c r="H91" s="44"/>
      <c r="I91" s="44"/>
    </row>
    <row r="92" spans="1:10" ht="42.95" customHeight="1" x14ac:dyDescent="0.4">
      <c r="A92" s="160" t="s">
        <v>129</v>
      </c>
      <c r="B92" s="28" t="s">
        <v>49</v>
      </c>
      <c r="C92" s="28" t="s">
        <v>51</v>
      </c>
      <c r="D92" s="28" t="s">
        <v>32</v>
      </c>
      <c r="E92" s="41" t="s">
        <v>162</v>
      </c>
      <c r="F92" s="41" t="s">
        <v>163</v>
      </c>
      <c r="G92" s="28" t="s">
        <v>33</v>
      </c>
      <c r="H92" s="41" t="s">
        <v>50</v>
      </c>
      <c r="I92" s="41" t="s">
        <v>35</v>
      </c>
      <c r="J92" s="41" t="s">
        <v>113</v>
      </c>
    </row>
    <row r="93" spans="1:10" ht="24.95" customHeight="1" x14ac:dyDescent="0.4">
      <c r="A93" s="160"/>
      <c r="B93" s="49"/>
      <c r="C93" s="59"/>
      <c r="D93" s="49"/>
      <c r="E93" s="49"/>
      <c r="F93" s="49"/>
      <c r="G93" s="49"/>
      <c r="H93" s="50"/>
      <c r="I93" s="42">
        <f>IF(AND(B93&lt;&gt;"",C93&lt;&gt;"",D93&lt;&gt;"",E93&lt;&gt;"",F93&lt;&gt;"",G93&lt;&gt;"",H93&lt;&gt;""),VLOOKUP(G93,通所リハビリテーション費!$A$41:$B$45,2,0),0)</f>
        <v>0</v>
      </c>
      <c r="J93" s="42">
        <f>(I93*H93)*0.1*10</f>
        <v>0</v>
      </c>
    </row>
    <row r="94" spans="1:10" ht="24.95" customHeight="1" x14ac:dyDescent="0.4">
      <c r="A94" s="160"/>
      <c r="B94" s="49"/>
      <c r="C94" s="59"/>
      <c r="D94" s="49"/>
      <c r="E94" s="49"/>
      <c r="F94" s="49"/>
      <c r="G94" s="49"/>
      <c r="H94" s="50"/>
      <c r="I94" s="42">
        <f>IF(AND(B94&lt;&gt;"",C94&lt;&gt;"",D94&lt;&gt;"",E94&lt;&gt;"",F94&lt;&gt;"",G94&lt;&gt;"",H94&lt;&gt;""),VLOOKUP(G94,通所リハビリテーション費!$A$41:$B$45,2,0),0)</f>
        <v>0</v>
      </c>
      <c r="J94" s="42">
        <f t="shared" ref="J94:J97" si="17">(I94*H94)*0.1*10</f>
        <v>0</v>
      </c>
    </row>
    <row r="95" spans="1:10" ht="24.95" customHeight="1" x14ac:dyDescent="0.4">
      <c r="A95" s="160"/>
      <c r="B95" s="49"/>
      <c r="C95" s="59"/>
      <c r="D95" s="49"/>
      <c r="E95" s="49"/>
      <c r="F95" s="49"/>
      <c r="G95" s="49"/>
      <c r="H95" s="50"/>
      <c r="I95" s="42">
        <f>IF(AND(B95&lt;&gt;"",C95&lt;&gt;"",D95&lt;&gt;"",E95&lt;&gt;"",F95&lt;&gt;"",G95&lt;&gt;"",H95&lt;&gt;""),VLOOKUP(G95,通所リハビリテーション費!$A$41:$B$45,2,0),0)</f>
        <v>0</v>
      </c>
      <c r="J95" s="42">
        <f t="shared" si="17"/>
        <v>0</v>
      </c>
    </row>
    <row r="96" spans="1:10" ht="24.95" customHeight="1" x14ac:dyDescent="0.4">
      <c r="A96" s="160"/>
      <c r="B96" s="49"/>
      <c r="C96" s="59"/>
      <c r="D96" s="49"/>
      <c r="E96" s="49"/>
      <c r="F96" s="49"/>
      <c r="G96" s="49"/>
      <c r="H96" s="50"/>
      <c r="I96" s="42">
        <f>IF(AND(B96&lt;&gt;"",C96&lt;&gt;"",D96&lt;&gt;"",E96&lt;&gt;"",F96&lt;&gt;"",G96&lt;&gt;"",H96&lt;&gt;""),VLOOKUP(G96,通所リハビリテーション費!$A$41:$B$45,2,0),0)</f>
        <v>0</v>
      </c>
      <c r="J96" s="42">
        <f t="shared" si="17"/>
        <v>0</v>
      </c>
    </row>
    <row r="97" spans="1:10" ht="24.95" customHeight="1" x14ac:dyDescent="0.4">
      <c r="A97" s="160"/>
      <c r="B97" s="49"/>
      <c r="C97" s="59"/>
      <c r="D97" s="49"/>
      <c r="E97" s="49"/>
      <c r="F97" s="49"/>
      <c r="G97" s="49"/>
      <c r="H97" s="50"/>
      <c r="I97" s="42">
        <f>IF(AND(B97&lt;&gt;"",C97&lt;&gt;"",D97&lt;&gt;"",E97&lt;&gt;"",F97&lt;&gt;"",G97&lt;&gt;"",H97&lt;&gt;""),VLOOKUP(G97,通所リハビリテーション費!$A$41:$B$45,2,0),0)</f>
        <v>0</v>
      </c>
      <c r="J97" s="42">
        <f t="shared" si="17"/>
        <v>0</v>
      </c>
    </row>
    <row r="98" spans="1:10" ht="24.95" customHeight="1" x14ac:dyDescent="0.4">
      <c r="A98" s="160"/>
      <c r="B98" s="49"/>
      <c r="C98" s="49"/>
      <c r="D98" s="49"/>
      <c r="E98" s="49"/>
      <c r="F98" s="49"/>
      <c r="G98" s="49"/>
      <c r="H98" s="50"/>
      <c r="I98" s="42">
        <f>IF(AND(B98&lt;&gt;"",C98&lt;&gt;"",D98&lt;&gt;"",E98&lt;&gt;"",F98&lt;&gt;"",G98&lt;&gt;"",H98&lt;&gt;""),VLOOKUP(G98,通所リハビリテーション費!$A$41:$B$45,2,0),0)</f>
        <v>0</v>
      </c>
      <c r="J98" s="42">
        <f>(I98*H98)*0.1*10</f>
        <v>0</v>
      </c>
    </row>
    <row r="99" spans="1:10" ht="24.95" customHeight="1" x14ac:dyDescent="0.4">
      <c r="A99" s="160"/>
      <c r="B99" s="49"/>
      <c r="C99" s="49"/>
      <c r="D99" s="49"/>
      <c r="E99" s="49"/>
      <c r="F99" s="49"/>
      <c r="G99" s="49"/>
      <c r="H99" s="50"/>
      <c r="I99" s="42">
        <f>IF(AND(B99&lt;&gt;"",C99&lt;&gt;"",D99&lt;&gt;"",E99&lt;&gt;"",F99&lt;&gt;"",G99&lt;&gt;"",H99&lt;&gt;""),VLOOKUP(G99,通所リハビリテーション費!$A$41:$B$45,2,0),0)</f>
        <v>0</v>
      </c>
      <c r="J99" s="42">
        <f t="shared" ref="J99:J102" si="18">(I99*H99)*0.1*10</f>
        <v>0</v>
      </c>
    </row>
    <row r="100" spans="1:10" ht="24.95" customHeight="1" x14ac:dyDescent="0.4">
      <c r="A100" s="160"/>
      <c r="B100" s="49"/>
      <c r="C100" s="49"/>
      <c r="D100" s="49"/>
      <c r="E100" s="49"/>
      <c r="F100" s="49"/>
      <c r="G100" s="49"/>
      <c r="H100" s="50"/>
      <c r="I100" s="42">
        <f>IF(AND(B100&lt;&gt;"",C100&lt;&gt;"",D100&lt;&gt;"",E100&lt;&gt;"",F100&lt;&gt;"",G100&lt;&gt;"",H100&lt;&gt;""),VLOOKUP(G100,通所リハビリテーション費!$A$41:$B$45,2,0),0)</f>
        <v>0</v>
      </c>
      <c r="J100" s="42">
        <f t="shared" si="18"/>
        <v>0</v>
      </c>
    </row>
    <row r="101" spans="1:10" ht="24.95" customHeight="1" x14ac:dyDescent="0.4">
      <c r="A101" s="160"/>
      <c r="B101" s="49"/>
      <c r="C101" s="49"/>
      <c r="D101" s="49"/>
      <c r="E101" s="49"/>
      <c r="F101" s="49"/>
      <c r="G101" s="49"/>
      <c r="H101" s="50"/>
      <c r="I101" s="42">
        <f>IF(AND(B101&lt;&gt;"",C101&lt;&gt;"",D101&lt;&gt;"",E101&lt;&gt;"",F101&lt;&gt;"",G101&lt;&gt;"",H101&lt;&gt;""),VLOOKUP(G101,通所リハビリテーション費!$A$41:$B$45,2,0),0)</f>
        <v>0</v>
      </c>
      <c r="J101" s="42">
        <f t="shared" si="18"/>
        <v>0</v>
      </c>
    </row>
    <row r="102" spans="1:10" ht="24.95" customHeight="1" x14ac:dyDescent="0.4">
      <c r="A102" s="160"/>
      <c r="B102" s="49"/>
      <c r="C102" s="49"/>
      <c r="D102" s="49"/>
      <c r="E102" s="49"/>
      <c r="F102" s="49"/>
      <c r="G102" s="49"/>
      <c r="H102" s="50"/>
      <c r="I102" s="42">
        <f>IF(AND(B102&lt;&gt;"",C102&lt;&gt;"",D102&lt;&gt;"",E102&lt;&gt;"",F102&lt;&gt;"",G102&lt;&gt;"",H102&lt;&gt;""),VLOOKUP(G102,通所リハビリテーション費!$A$41:$B$45,2,0),0)</f>
        <v>0</v>
      </c>
      <c r="J102" s="42">
        <f t="shared" si="18"/>
        <v>0</v>
      </c>
    </row>
    <row r="103" spans="1:10" ht="24.95" customHeight="1" x14ac:dyDescent="0.4">
      <c r="A103" s="110" t="s">
        <v>38</v>
      </c>
      <c r="B103" s="111"/>
      <c r="C103" s="111"/>
      <c r="D103" s="111"/>
      <c r="E103" s="111"/>
      <c r="F103" s="111"/>
      <c r="G103" s="112"/>
      <c r="H103" s="43">
        <f>SUMIF(H93:H102,"&lt;&gt;#N/A")</f>
        <v>0</v>
      </c>
      <c r="I103" s="43">
        <f t="shared" ref="I103" si="19">SUMIF(I93:I102,"&lt;&gt;#N/A")</f>
        <v>0</v>
      </c>
      <c r="J103" s="43">
        <f>SUMIF(J93:J102,"&lt;&gt;#N/A")</f>
        <v>0</v>
      </c>
    </row>
    <row r="104" spans="1:10" ht="24.95" customHeight="1" x14ac:dyDescent="0.4">
      <c r="A104" s="54"/>
      <c r="B104" s="54"/>
      <c r="C104" s="54"/>
      <c r="D104" s="54"/>
      <c r="E104" s="54"/>
      <c r="F104" s="54"/>
      <c r="G104" s="55"/>
      <c r="H104" s="55"/>
      <c r="I104" s="55"/>
    </row>
    <row r="105" spans="1:10" ht="24.95" customHeight="1" x14ac:dyDescent="0.4">
      <c r="A105" s="56" t="s">
        <v>91</v>
      </c>
      <c r="B105" s="54"/>
      <c r="C105" s="54"/>
      <c r="D105" s="54"/>
      <c r="E105" s="54"/>
      <c r="F105" s="54"/>
      <c r="G105" s="55"/>
      <c r="H105" s="55"/>
      <c r="I105" s="55"/>
    </row>
    <row r="106" spans="1:10" ht="42.95" customHeight="1" x14ac:dyDescent="0.4">
      <c r="A106" s="160" t="s">
        <v>129</v>
      </c>
      <c r="B106" s="28" t="s">
        <v>49</v>
      </c>
      <c r="C106" s="28" t="s">
        <v>51</v>
      </c>
      <c r="D106" s="28" t="s">
        <v>32</v>
      </c>
      <c r="E106" s="41" t="s">
        <v>162</v>
      </c>
      <c r="F106" s="41" t="s">
        <v>163</v>
      </c>
      <c r="G106" s="28" t="s">
        <v>33</v>
      </c>
      <c r="H106" s="41" t="s">
        <v>133</v>
      </c>
      <c r="I106" s="41" t="s">
        <v>35</v>
      </c>
      <c r="J106" s="41" t="s">
        <v>113</v>
      </c>
    </row>
    <row r="107" spans="1:10" ht="24.95" customHeight="1" x14ac:dyDescent="0.4">
      <c r="A107" s="160"/>
      <c r="B107" s="49"/>
      <c r="C107" s="59"/>
      <c r="D107" s="49"/>
      <c r="E107" s="49"/>
      <c r="F107" s="49"/>
      <c r="G107" s="49"/>
      <c r="H107" s="50"/>
      <c r="I107" s="42">
        <f>IF(AND(B107&lt;&gt;"",C107&lt;&gt;"",D107&lt;&gt;"",E107&lt;&gt;"",F107&lt;&gt;"",G107&lt;&gt;"",H107&lt;&gt;""),VLOOKUP(G107,通所リハビリテーション費!$A$41:$B$45,2,0),0)</f>
        <v>0</v>
      </c>
      <c r="J107" s="42">
        <f>((I107*H107)*0.1*10)/2</f>
        <v>0</v>
      </c>
    </row>
    <row r="108" spans="1:10" ht="24.95" customHeight="1" x14ac:dyDescent="0.4">
      <c r="A108" s="160"/>
      <c r="B108" s="49"/>
      <c r="C108" s="59"/>
      <c r="D108" s="49"/>
      <c r="E108" s="49"/>
      <c r="F108" s="49"/>
      <c r="G108" s="49"/>
      <c r="H108" s="50"/>
      <c r="I108" s="42">
        <f>IF(AND(B108&lt;&gt;"",C108&lt;&gt;"",D108&lt;&gt;"",E108&lt;&gt;"",F108&lt;&gt;"",G108&lt;&gt;"",H108&lt;&gt;""),VLOOKUP(G108,通所リハビリテーション費!$A$41:$B$45,2,0),0)</f>
        <v>0</v>
      </c>
      <c r="J108" s="42">
        <f t="shared" ref="J108:J111" si="20">((I108*H108)*0.1*10)/2</f>
        <v>0</v>
      </c>
    </row>
    <row r="109" spans="1:10" ht="24.95" customHeight="1" x14ac:dyDescent="0.4">
      <c r="A109" s="160"/>
      <c r="B109" s="49"/>
      <c r="C109" s="59"/>
      <c r="D109" s="49"/>
      <c r="E109" s="49"/>
      <c r="F109" s="49"/>
      <c r="G109" s="49"/>
      <c r="H109" s="50"/>
      <c r="I109" s="42">
        <f>IF(AND(B109&lt;&gt;"",C109&lt;&gt;"",D109&lt;&gt;"",E109&lt;&gt;"",F109&lt;&gt;"",G109&lt;&gt;"",H109&lt;&gt;""),VLOOKUP(G109,通所リハビリテーション費!$A$41:$B$45,2,0),0)</f>
        <v>0</v>
      </c>
      <c r="J109" s="42">
        <f t="shared" si="20"/>
        <v>0</v>
      </c>
    </row>
    <row r="110" spans="1:10" ht="24.95" customHeight="1" x14ac:dyDescent="0.4">
      <c r="A110" s="160"/>
      <c r="B110" s="49"/>
      <c r="C110" s="59"/>
      <c r="D110" s="49"/>
      <c r="E110" s="49"/>
      <c r="F110" s="49"/>
      <c r="G110" s="49"/>
      <c r="H110" s="50"/>
      <c r="I110" s="42">
        <f>IF(AND(B110&lt;&gt;"",C110&lt;&gt;"",D110&lt;&gt;"",E110&lt;&gt;"",F110&lt;&gt;"",G110&lt;&gt;"",H110&lt;&gt;""),VLOOKUP(G110,通所リハビリテーション費!$A$41:$B$45,2,0),0)</f>
        <v>0</v>
      </c>
      <c r="J110" s="42">
        <f t="shared" si="20"/>
        <v>0</v>
      </c>
    </row>
    <row r="111" spans="1:10" ht="24.95" customHeight="1" x14ac:dyDescent="0.4">
      <c r="A111" s="160"/>
      <c r="B111" s="49"/>
      <c r="C111" s="59"/>
      <c r="D111" s="49"/>
      <c r="E111" s="49"/>
      <c r="F111" s="49"/>
      <c r="G111" s="49"/>
      <c r="H111" s="50"/>
      <c r="I111" s="42">
        <f>IF(AND(B111&lt;&gt;"",C111&lt;&gt;"",D111&lt;&gt;"",E111&lt;&gt;"",F111&lt;&gt;"",G111&lt;&gt;"",H111&lt;&gt;""),VLOOKUP(G111,通所リハビリテーション費!$A$41:$B$45,2,0),0)</f>
        <v>0</v>
      </c>
      <c r="J111" s="42">
        <f t="shared" si="20"/>
        <v>0</v>
      </c>
    </row>
    <row r="112" spans="1:10" ht="24.95" customHeight="1" x14ac:dyDescent="0.4">
      <c r="A112" s="110" t="s">
        <v>38</v>
      </c>
      <c r="B112" s="111"/>
      <c r="C112" s="111"/>
      <c r="D112" s="111"/>
      <c r="E112" s="111"/>
      <c r="F112" s="111"/>
      <c r="G112" s="112"/>
      <c r="H112" s="43">
        <f>SUMIF(H107:H111,"&lt;&gt;#N/A")</f>
        <v>0</v>
      </c>
      <c r="I112" s="43">
        <f>SUMIF(I107:I111,"&lt;&gt;#N/A")</f>
        <v>0</v>
      </c>
      <c r="J112" s="43">
        <f t="shared" ref="J112" si="21">SUMIF(J107:J111,"&lt;&gt;#N/A")</f>
        <v>0</v>
      </c>
    </row>
    <row r="113" spans="1:21" ht="24.95" customHeight="1" x14ac:dyDescent="0.4">
      <c r="A113" s="26"/>
      <c r="B113" s="26"/>
      <c r="C113" s="26"/>
      <c r="D113" s="26"/>
      <c r="E113" s="26"/>
      <c r="F113" s="26"/>
      <c r="G113" s="26"/>
      <c r="H113" s="27"/>
      <c r="I113" s="27"/>
      <c r="J113" s="27"/>
    </row>
    <row r="114" spans="1:21" s="44" customFormat="1" ht="24.95" customHeight="1" x14ac:dyDescent="0.4">
      <c r="A114" s="40" t="s">
        <v>42</v>
      </c>
      <c r="B114" s="32"/>
      <c r="C114" s="32"/>
      <c r="D114" s="32"/>
      <c r="E114" s="32"/>
      <c r="F114" s="32"/>
      <c r="G114" s="32"/>
      <c r="H114" s="32"/>
      <c r="I114" s="32"/>
      <c r="J114" s="32"/>
      <c r="Q114" s="33"/>
      <c r="R114" s="33"/>
      <c r="S114" s="33"/>
      <c r="T114" s="32"/>
      <c r="U114" s="32"/>
    </row>
    <row r="115" spans="1:21" ht="24.95" customHeight="1" x14ac:dyDescent="0.4">
      <c r="A115" s="53" t="s">
        <v>90</v>
      </c>
    </row>
    <row r="116" spans="1:21" ht="42.95" customHeight="1" x14ac:dyDescent="0.4">
      <c r="A116" s="160" t="s">
        <v>130</v>
      </c>
      <c r="B116" s="28" t="s">
        <v>49</v>
      </c>
      <c r="C116" s="28" t="s">
        <v>51</v>
      </c>
      <c r="D116" s="28" t="s">
        <v>32</v>
      </c>
      <c r="E116" s="41" t="s">
        <v>162</v>
      </c>
      <c r="F116" s="41" t="s">
        <v>163</v>
      </c>
      <c r="G116" s="28" t="s">
        <v>33</v>
      </c>
      <c r="H116" s="41" t="s">
        <v>50</v>
      </c>
      <c r="I116" s="41" t="s">
        <v>35</v>
      </c>
      <c r="J116" s="41" t="s">
        <v>113</v>
      </c>
    </row>
    <row r="117" spans="1:21" ht="24.95" customHeight="1" x14ac:dyDescent="0.4">
      <c r="A117" s="160"/>
      <c r="B117" s="49"/>
      <c r="C117" s="59"/>
      <c r="D117" s="49"/>
      <c r="E117" s="49"/>
      <c r="F117" s="49"/>
      <c r="G117" s="49"/>
      <c r="H117" s="50"/>
      <c r="I117" s="42">
        <f>IF(AND(B117&lt;&gt;"",C117&lt;&gt;"",D117&lt;&gt;"",E117&lt;&gt;"",F117&lt;&gt;"",G117&lt;&gt;"",H117&lt;&gt;""),VLOOKUP(G117,通所リハビリテーション費!$A$48:$B$52,2,0),0)</f>
        <v>0</v>
      </c>
      <c r="J117" s="42">
        <f>(I117*H117)*0.1*10</f>
        <v>0</v>
      </c>
    </row>
    <row r="118" spans="1:21" ht="24.95" customHeight="1" x14ac:dyDescent="0.4">
      <c r="A118" s="160"/>
      <c r="B118" s="49"/>
      <c r="C118" s="59"/>
      <c r="D118" s="49"/>
      <c r="E118" s="49"/>
      <c r="F118" s="49"/>
      <c r="G118" s="49"/>
      <c r="H118" s="50"/>
      <c r="I118" s="42">
        <f>IF(AND(B118&lt;&gt;"",C118&lt;&gt;"",D118&lt;&gt;"",E118&lt;&gt;"",F118&lt;&gt;"",G118&lt;&gt;"",H118&lt;&gt;""),VLOOKUP(G118,通所リハビリテーション費!$A$48:$B$52,2,0),0)</f>
        <v>0</v>
      </c>
      <c r="J118" s="42">
        <f t="shared" ref="J118:J121" si="22">(I118*H118)*0.1*10</f>
        <v>0</v>
      </c>
    </row>
    <row r="119" spans="1:21" ht="24.95" customHeight="1" x14ac:dyDescent="0.4">
      <c r="A119" s="160"/>
      <c r="B119" s="49"/>
      <c r="C119" s="59"/>
      <c r="D119" s="49"/>
      <c r="E119" s="49"/>
      <c r="F119" s="49"/>
      <c r="G119" s="49"/>
      <c r="H119" s="50"/>
      <c r="I119" s="42">
        <f>IF(AND(B119&lt;&gt;"",C119&lt;&gt;"",D119&lt;&gt;"",E119&lt;&gt;"",F119&lt;&gt;"",G119&lt;&gt;"",H119&lt;&gt;""),VLOOKUP(G119,通所リハビリテーション費!$A$48:$B$52,2,0),0)</f>
        <v>0</v>
      </c>
      <c r="J119" s="42">
        <f t="shared" si="22"/>
        <v>0</v>
      </c>
    </row>
    <row r="120" spans="1:21" ht="24.95" customHeight="1" x14ac:dyDescent="0.4">
      <c r="A120" s="160"/>
      <c r="B120" s="49"/>
      <c r="C120" s="59"/>
      <c r="D120" s="49"/>
      <c r="E120" s="49"/>
      <c r="F120" s="49"/>
      <c r="G120" s="49"/>
      <c r="H120" s="50"/>
      <c r="I120" s="42">
        <f>IF(AND(B120&lt;&gt;"",C120&lt;&gt;"",D120&lt;&gt;"",E120&lt;&gt;"",F120&lt;&gt;"",G120&lt;&gt;"",H120&lt;&gt;""),VLOOKUP(G120,通所リハビリテーション費!$A$48:$B$52,2,0),0)</f>
        <v>0</v>
      </c>
      <c r="J120" s="42">
        <f t="shared" si="22"/>
        <v>0</v>
      </c>
    </row>
    <row r="121" spans="1:21" ht="24.95" customHeight="1" x14ac:dyDescent="0.4">
      <c r="A121" s="160"/>
      <c r="B121" s="49"/>
      <c r="C121" s="59"/>
      <c r="D121" s="49"/>
      <c r="E121" s="49"/>
      <c r="F121" s="49"/>
      <c r="G121" s="49"/>
      <c r="H121" s="50"/>
      <c r="I121" s="42">
        <f>IF(AND(B121&lt;&gt;"",C121&lt;&gt;"",D121&lt;&gt;"",E121&lt;&gt;"",F121&lt;&gt;"",G121&lt;&gt;"",H121&lt;&gt;""),VLOOKUP(G121,通所リハビリテーション費!$A$48:$B$52,2,0),0)</f>
        <v>0</v>
      </c>
      <c r="J121" s="42">
        <f t="shared" si="22"/>
        <v>0</v>
      </c>
    </row>
    <row r="122" spans="1:21" ht="24.95" customHeight="1" x14ac:dyDescent="0.4">
      <c r="A122" s="160"/>
      <c r="B122" s="49"/>
      <c r="C122" s="49"/>
      <c r="D122" s="49"/>
      <c r="E122" s="49"/>
      <c r="F122" s="49"/>
      <c r="G122" s="49"/>
      <c r="H122" s="50"/>
      <c r="I122" s="42">
        <f>IF(AND(B122&lt;&gt;"",C122&lt;&gt;"",D122&lt;&gt;"",E122&lt;&gt;"",F122&lt;&gt;"",G122&lt;&gt;"",H122&lt;&gt;""),VLOOKUP(G122,通所リハビリテーション費!$A$48:$B$52,2,0),0)</f>
        <v>0</v>
      </c>
      <c r="J122" s="42">
        <f>(I122*H122)*0.1*10</f>
        <v>0</v>
      </c>
    </row>
    <row r="123" spans="1:21" ht="24.95" customHeight="1" x14ac:dyDescent="0.4">
      <c r="A123" s="160"/>
      <c r="B123" s="49"/>
      <c r="C123" s="49"/>
      <c r="D123" s="49"/>
      <c r="E123" s="49"/>
      <c r="F123" s="49"/>
      <c r="G123" s="49"/>
      <c r="H123" s="50"/>
      <c r="I123" s="42">
        <f>IF(AND(B123&lt;&gt;"",C123&lt;&gt;"",D123&lt;&gt;"",E123&lt;&gt;"",F123&lt;&gt;"",G123&lt;&gt;"",H123&lt;&gt;""),VLOOKUP(G123,通所リハビリテーション費!$A$48:$B$52,2,0),0)</f>
        <v>0</v>
      </c>
      <c r="J123" s="42">
        <f t="shared" ref="J123:J126" si="23">(I123*H123)*0.1*10</f>
        <v>0</v>
      </c>
    </row>
    <row r="124" spans="1:21" ht="24.95" customHeight="1" x14ac:dyDescent="0.4">
      <c r="A124" s="160"/>
      <c r="B124" s="49"/>
      <c r="C124" s="49"/>
      <c r="D124" s="49"/>
      <c r="E124" s="49"/>
      <c r="F124" s="49"/>
      <c r="G124" s="49"/>
      <c r="H124" s="50"/>
      <c r="I124" s="42">
        <f>IF(AND(B124&lt;&gt;"",C124&lt;&gt;"",D124&lt;&gt;"",E124&lt;&gt;"",F124&lt;&gt;"",G124&lt;&gt;"",H124&lt;&gt;""),VLOOKUP(G124,通所リハビリテーション費!$A$48:$B$52,2,0),0)</f>
        <v>0</v>
      </c>
      <c r="J124" s="42">
        <f t="shared" si="23"/>
        <v>0</v>
      </c>
    </row>
    <row r="125" spans="1:21" ht="24.95" customHeight="1" x14ac:dyDescent="0.4">
      <c r="A125" s="160"/>
      <c r="B125" s="49"/>
      <c r="C125" s="49"/>
      <c r="D125" s="49"/>
      <c r="E125" s="49"/>
      <c r="F125" s="49"/>
      <c r="G125" s="49"/>
      <c r="H125" s="50"/>
      <c r="I125" s="42">
        <f>IF(AND(B125&lt;&gt;"",C125&lt;&gt;"",D125&lt;&gt;"",E125&lt;&gt;"",F125&lt;&gt;"",G125&lt;&gt;"",H125&lt;&gt;""),VLOOKUP(G125,通所リハビリテーション費!$A$48:$B$52,2,0),0)</f>
        <v>0</v>
      </c>
      <c r="J125" s="42">
        <f t="shared" si="23"/>
        <v>0</v>
      </c>
    </row>
    <row r="126" spans="1:21" ht="24.95" customHeight="1" x14ac:dyDescent="0.4">
      <c r="A126" s="160"/>
      <c r="B126" s="49"/>
      <c r="C126" s="49"/>
      <c r="D126" s="49"/>
      <c r="E126" s="49"/>
      <c r="F126" s="49"/>
      <c r="G126" s="49"/>
      <c r="H126" s="50"/>
      <c r="I126" s="42">
        <f>IF(AND(B126&lt;&gt;"",C126&lt;&gt;"",D126&lt;&gt;"",E126&lt;&gt;"",F126&lt;&gt;"",G126&lt;&gt;"",H126&lt;&gt;""),VLOOKUP(G126,通所リハビリテーション費!$A$48:$B$52,2,0),0)</f>
        <v>0</v>
      </c>
      <c r="J126" s="42">
        <f t="shared" si="23"/>
        <v>0</v>
      </c>
    </row>
    <row r="127" spans="1:21" ht="24.95" customHeight="1" x14ac:dyDescent="0.4">
      <c r="A127" s="110" t="s">
        <v>38</v>
      </c>
      <c r="B127" s="111"/>
      <c r="C127" s="111"/>
      <c r="D127" s="111"/>
      <c r="E127" s="111"/>
      <c r="F127" s="111"/>
      <c r="G127" s="112"/>
      <c r="H127" s="43">
        <f>SUMIF(H117:H126,"&lt;&gt;#N/A")</f>
        <v>0</v>
      </c>
      <c r="I127" s="43">
        <f t="shared" ref="I127:J127" si="24">SUMIF(I117:I126,"&lt;&gt;#N/A")</f>
        <v>0</v>
      </c>
      <c r="J127" s="43">
        <f t="shared" si="24"/>
        <v>0</v>
      </c>
    </row>
    <row r="128" spans="1:21" ht="24.95" customHeight="1" x14ac:dyDescent="0.4">
      <c r="A128" s="54"/>
      <c r="B128" s="54"/>
      <c r="C128" s="54"/>
      <c r="D128" s="54"/>
      <c r="E128" s="54"/>
      <c r="F128" s="54"/>
      <c r="G128" s="55"/>
      <c r="H128" s="55"/>
      <c r="I128" s="55"/>
    </row>
    <row r="129" spans="1:10" ht="24.95" customHeight="1" x14ac:dyDescent="0.4">
      <c r="A129" s="56" t="s">
        <v>91</v>
      </c>
      <c r="B129" s="54"/>
      <c r="C129" s="54"/>
      <c r="D129" s="54"/>
      <c r="E129" s="54"/>
      <c r="F129" s="54"/>
      <c r="G129" s="55"/>
      <c r="H129" s="55"/>
      <c r="I129" s="55"/>
    </row>
    <row r="130" spans="1:10" ht="42.95" customHeight="1" x14ac:dyDescent="0.4">
      <c r="A130" s="160" t="s">
        <v>130</v>
      </c>
      <c r="B130" s="28" t="s">
        <v>49</v>
      </c>
      <c r="C130" s="28" t="s">
        <v>51</v>
      </c>
      <c r="D130" s="28" t="s">
        <v>32</v>
      </c>
      <c r="E130" s="41" t="s">
        <v>162</v>
      </c>
      <c r="F130" s="41" t="s">
        <v>163</v>
      </c>
      <c r="G130" s="28" t="s">
        <v>33</v>
      </c>
      <c r="H130" s="41" t="s">
        <v>133</v>
      </c>
      <c r="I130" s="41" t="s">
        <v>35</v>
      </c>
      <c r="J130" s="41" t="s">
        <v>113</v>
      </c>
    </row>
    <row r="131" spans="1:10" ht="24.95" customHeight="1" x14ac:dyDescent="0.4">
      <c r="A131" s="160"/>
      <c r="B131" s="49"/>
      <c r="C131" s="59"/>
      <c r="D131" s="49"/>
      <c r="E131" s="49"/>
      <c r="F131" s="49"/>
      <c r="G131" s="49"/>
      <c r="H131" s="50"/>
      <c r="I131" s="42">
        <f>IF(AND(B131&lt;&gt;"",C131&lt;&gt;"",D131&lt;&gt;"",E131&lt;&gt;"",F131&lt;&gt;"",G131&lt;&gt;"",H131&lt;&gt;""),VLOOKUP(G131,通所リハビリテーション費!$A$48:$B$52,2,0),0)</f>
        <v>0</v>
      </c>
      <c r="J131" s="42">
        <f>((I131*H131)*0.1*10)/2</f>
        <v>0</v>
      </c>
    </row>
    <row r="132" spans="1:10" ht="24.95" customHeight="1" x14ac:dyDescent="0.4">
      <c r="A132" s="160"/>
      <c r="B132" s="49"/>
      <c r="C132" s="59"/>
      <c r="D132" s="49"/>
      <c r="E132" s="49"/>
      <c r="F132" s="49"/>
      <c r="G132" s="49"/>
      <c r="H132" s="50"/>
      <c r="I132" s="42">
        <f>IF(AND(B132&lt;&gt;"",C132&lt;&gt;"",D132&lt;&gt;"",E132&lt;&gt;"",F132&lt;&gt;"",G132&lt;&gt;"",H132&lt;&gt;""),VLOOKUP(G132,通所リハビリテーション費!$A$48:$B$52,2,0),0)</f>
        <v>0</v>
      </c>
      <c r="J132" s="42">
        <f t="shared" ref="J132:J135" si="25">((I132*H132)*0.1*10)/2</f>
        <v>0</v>
      </c>
    </row>
    <row r="133" spans="1:10" ht="24.95" customHeight="1" x14ac:dyDescent="0.4">
      <c r="A133" s="160"/>
      <c r="B133" s="49"/>
      <c r="C133" s="59"/>
      <c r="D133" s="49"/>
      <c r="E133" s="49"/>
      <c r="F133" s="49"/>
      <c r="G133" s="49"/>
      <c r="H133" s="50"/>
      <c r="I133" s="42">
        <f>IF(AND(B133&lt;&gt;"",C133&lt;&gt;"",D133&lt;&gt;"",E133&lt;&gt;"",F133&lt;&gt;"",G133&lt;&gt;"",H133&lt;&gt;""),VLOOKUP(G133,通所リハビリテーション費!$A$48:$B$52,2,0),0)</f>
        <v>0</v>
      </c>
      <c r="J133" s="42">
        <f t="shared" si="25"/>
        <v>0</v>
      </c>
    </row>
    <row r="134" spans="1:10" ht="24.95" customHeight="1" x14ac:dyDescent="0.4">
      <c r="A134" s="160"/>
      <c r="B134" s="49"/>
      <c r="C134" s="59"/>
      <c r="D134" s="49"/>
      <c r="E134" s="49"/>
      <c r="F134" s="49"/>
      <c r="G134" s="49"/>
      <c r="H134" s="50"/>
      <c r="I134" s="42">
        <f>IF(AND(B134&lt;&gt;"",C134&lt;&gt;"",D134&lt;&gt;"",E134&lt;&gt;"",F134&lt;&gt;"",G134&lt;&gt;"",H134&lt;&gt;""),VLOOKUP(G134,通所リハビリテーション費!$A$48:$B$52,2,0),0)</f>
        <v>0</v>
      </c>
      <c r="J134" s="42">
        <f t="shared" si="25"/>
        <v>0</v>
      </c>
    </row>
    <row r="135" spans="1:10" ht="24.95" customHeight="1" x14ac:dyDescent="0.4">
      <c r="A135" s="160"/>
      <c r="B135" s="49"/>
      <c r="C135" s="59"/>
      <c r="D135" s="49"/>
      <c r="E135" s="49"/>
      <c r="F135" s="49"/>
      <c r="G135" s="49"/>
      <c r="H135" s="50"/>
      <c r="I135" s="42">
        <f>IF(AND(B135&lt;&gt;"",C135&lt;&gt;"",D135&lt;&gt;"",E135&lt;&gt;"",F135&lt;&gt;"",G135&lt;&gt;"",H135&lt;&gt;""),VLOOKUP(G135,通所リハビリテーション費!$A$48:$B$52,2,0),0)</f>
        <v>0</v>
      </c>
      <c r="J135" s="42">
        <f t="shared" si="25"/>
        <v>0</v>
      </c>
    </row>
    <row r="136" spans="1:10" ht="24.95" customHeight="1" x14ac:dyDescent="0.4">
      <c r="A136" s="110" t="s">
        <v>38</v>
      </c>
      <c r="B136" s="111"/>
      <c r="C136" s="111"/>
      <c r="D136" s="111"/>
      <c r="E136" s="111"/>
      <c r="F136" s="111"/>
      <c r="G136" s="112"/>
      <c r="H136" s="43">
        <f>SUMIF(H131:H135,"&lt;&gt;#N/A")</f>
        <v>0</v>
      </c>
      <c r="I136" s="43">
        <f t="shared" ref="I136:J136" si="26">SUMIF(I131:I135,"&lt;&gt;#N/A")</f>
        <v>0</v>
      </c>
      <c r="J136" s="43">
        <f t="shared" si="26"/>
        <v>0</v>
      </c>
    </row>
    <row r="137" spans="1:10" ht="24.95" customHeight="1" x14ac:dyDescent="0.4">
      <c r="A137" s="26"/>
      <c r="B137" s="26"/>
      <c r="C137" s="26"/>
      <c r="D137" s="26"/>
      <c r="E137" s="26"/>
      <c r="F137" s="26"/>
      <c r="G137" s="26"/>
      <c r="H137" s="27"/>
      <c r="I137" s="27"/>
      <c r="J137" s="27"/>
    </row>
    <row r="138" spans="1:10" ht="24.95" customHeight="1" x14ac:dyDescent="0.4">
      <c r="A138" s="40" t="s">
        <v>43</v>
      </c>
    </row>
    <row r="139" spans="1:10" ht="24.95" customHeight="1" x14ac:dyDescent="0.4">
      <c r="A139" s="53" t="s">
        <v>90</v>
      </c>
    </row>
    <row r="140" spans="1:10" ht="42.95" customHeight="1" x14ac:dyDescent="0.4">
      <c r="A140" s="160" t="s">
        <v>131</v>
      </c>
      <c r="B140" s="28" t="s">
        <v>49</v>
      </c>
      <c r="C140" s="28" t="s">
        <v>51</v>
      </c>
      <c r="D140" s="28" t="s">
        <v>32</v>
      </c>
      <c r="E140" s="41" t="s">
        <v>162</v>
      </c>
      <c r="F140" s="41" t="s">
        <v>163</v>
      </c>
      <c r="G140" s="28" t="s">
        <v>33</v>
      </c>
      <c r="H140" s="41" t="s">
        <v>50</v>
      </c>
      <c r="I140" s="41" t="s">
        <v>35</v>
      </c>
      <c r="J140" s="41" t="s">
        <v>113</v>
      </c>
    </row>
    <row r="141" spans="1:10" ht="24.95" customHeight="1" x14ac:dyDescent="0.4">
      <c r="A141" s="160"/>
      <c r="B141" s="49"/>
      <c r="C141" s="59"/>
      <c r="D141" s="49"/>
      <c r="E141" s="49"/>
      <c r="F141" s="49"/>
      <c r="G141" s="49"/>
      <c r="H141" s="50"/>
      <c r="I141" s="42">
        <f>IF(AND(B141&lt;&gt;"",C141&lt;&gt;"",D141&lt;&gt;"",E141&lt;&gt;"",F141&lt;&gt;"",G141&lt;&gt;"",H141&lt;&gt;""),VLOOKUP(G141,通所リハビリテーション費!$A$55:$B$59,2,0),0)</f>
        <v>0</v>
      </c>
      <c r="J141" s="42">
        <f>(I141*H141)*0.1*10</f>
        <v>0</v>
      </c>
    </row>
    <row r="142" spans="1:10" ht="24.95" customHeight="1" x14ac:dyDescent="0.4">
      <c r="A142" s="160"/>
      <c r="B142" s="49"/>
      <c r="C142" s="59"/>
      <c r="D142" s="49"/>
      <c r="E142" s="49"/>
      <c r="F142" s="49"/>
      <c r="G142" s="49"/>
      <c r="H142" s="50"/>
      <c r="I142" s="42">
        <f>IF(AND(B142&lt;&gt;"",C142&lt;&gt;"",D142&lt;&gt;"",E142&lt;&gt;"",F142&lt;&gt;"",G142&lt;&gt;"",H142&lt;&gt;""),VLOOKUP(G142,通所リハビリテーション費!$A$55:$B$59,2,0),0)</f>
        <v>0</v>
      </c>
      <c r="J142" s="42">
        <f t="shared" ref="J142:J145" si="27">(I142*H142)*0.1*10</f>
        <v>0</v>
      </c>
    </row>
    <row r="143" spans="1:10" ht="24.95" customHeight="1" x14ac:dyDescent="0.4">
      <c r="A143" s="160"/>
      <c r="B143" s="49"/>
      <c r="C143" s="59"/>
      <c r="D143" s="49"/>
      <c r="E143" s="49"/>
      <c r="F143" s="49"/>
      <c r="G143" s="49"/>
      <c r="H143" s="50"/>
      <c r="I143" s="42">
        <f>IF(AND(B143&lt;&gt;"",C143&lt;&gt;"",D143&lt;&gt;"",E143&lt;&gt;"",F143&lt;&gt;"",G143&lt;&gt;"",H143&lt;&gt;""),VLOOKUP(G143,通所リハビリテーション費!$A$55:$B$59,2,0),0)</f>
        <v>0</v>
      </c>
      <c r="J143" s="42">
        <f t="shared" si="27"/>
        <v>0</v>
      </c>
    </row>
    <row r="144" spans="1:10" ht="24.95" customHeight="1" x14ac:dyDescent="0.4">
      <c r="A144" s="160"/>
      <c r="B144" s="49"/>
      <c r="C144" s="59"/>
      <c r="D144" s="49"/>
      <c r="E144" s="49"/>
      <c r="F144" s="49"/>
      <c r="G144" s="49"/>
      <c r="H144" s="50"/>
      <c r="I144" s="42">
        <f>IF(AND(B144&lt;&gt;"",C144&lt;&gt;"",D144&lt;&gt;"",E144&lt;&gt;"",F144&lt;&gt;"",G144&lt;&gt;"",H144&lt;&gt;""),VLOOKUP(G144,通所リハビリテーション費!$A$55:$B$59,2,0),0)</f>
        <v>0</v>
      </c>
      <c r="J144" s="42">
        <f t="shared" si="27"/>
        <v>0</v>
      </c>
    </row>
    <row r="145" spans="1:10" ht="24.95" customHeight="1" x14ac:dyDescent="0.4">
      <c r="A145" s="160"/>
      <c r="B145" s="49"/>
      <c r="C145" s="59"/>
      <c r="D145" s="49"/>
      <c r="E145" s="49"/>
      <c r="F145" s="49"/>
      <c r="G145" s="49"/>
      <c r="H145" s="50"/>
      <c r="I145" s="42">
        <f>IF(AND(B145&lt;&gt;"",C145&lt;&gt;"",D145&lt;&gt;"",E145&lt;&gt;"",F145&lt;&gt;"",G145&lt;&gt;"",H145&lt;&gt;""),VLOOKUP(G145,通所リハビリテーション費!$A$55:$B$59,2,0),0)</f>
        <v>0</v>
      </c>
      <c r="J145" s="42">
        <f t="shared" si="27"/>
        <v>0</v>
      </c>
    </row>
    <row r="146" spans="1:10" ht="24.95" customHeight="1" x14ac:dyDescent="0.4">
      <c r="A146" s="160"/>
      <c r="B146" s="49"/>
      <c r="C146" s="49"/>
      <c r="D146" s="49"/>
      <c r="E146" s="49"/>
      <c r="F146" s="49"/>
      <c r="G146" s="49"/>
      <c r="H146" s="50"/>
      <c r="I146" s="42">
        <f>IF(AND(B146&lt;&gt;"",C146&lt;&gt;"",D146&lt;&gt;"",E146&lt;&gt;"",F146&lt;&gt;"",G146&lt;&gt;"",H146&lt;&gt;""),VLOOKUP(G146,通所リハビリテーション費!$A$55:$B$59,2,0),0)</f>
        <v>0</v>
      </c>
      <c r="J146" s="42">
        <f>(I146*H146)*0.1*10</f>
        <v>0</v>
      </c>
    </row>
    <row r="147" spans="1:10" ht="24.95" customHeight="1" x14ac:dyDescent="0.4">
      <c r="A147" s="160"/>
      <c r="B147" s="49"/>
      <c r="C147" s="49"/>
      <c r="D147" s="49"/>
      <c r="E147" s="49"/>
      <c r="F147" s="49"/>
      <c r="G147" s="49"/>
      <c r="H147" s="50"/>
      <c r="I147" s="42">
        <f>IF(AND(B147&lt;&gt;"",C147&lt;&gt;"",D147&lt;&gt;"",E147&lt;&gt;"",F147&lt;&gt;"",G147&lt;&gt;"",H147&lt;&gt;""),VLOOKUP(G147,通所リハビリテーション費!$A$55:$B$59,2,0),0)</f>
        <v>0</v>
      </c>
      <c r="J147" s="42">
        <f t="shared" ref="J147:J150" si="28">(I147*H147)*0.1*10</f>
        <v>0</v>
      </c>
    </row>
    <row r="148" spans="1:10" ht="24.95" customHeight="1" x14ac:dyDescent="0.4">
      <c r="A148" s="160"/>
      <c r="B148" s="49"/>
      <c r="C148" s="49"/>
      <c r="D148" s="49"/>
      <c r="E148" s="49"/>
      <c r="F148" s="49"/>
      <c r="G148" s="49"/>
      <c r="H148" s="50"/>
      <c r="I148" s="42">
        <f>IF(AND(B148&lt;&gt;"",C148&lt;&gt;"",D148&lt;&gt;"",E148&lt;&gt;"",F148&lt;&gt;"",G148&lt;&gt;"",H148&lt;&gt;""),VLOOKUP(G148,通所リハビリテーション費!$A$55:$B$59,2,0),0)</f>
        <v>0</v>
      </c>
      <c r="J148" s="42">
        <f t="shared" si="28"/>
        <v>0</v>
      </c>
    </row>
    <row r="149" spans="1:10" ht="24.95" customHeight="1" x14ac:dyDescent="0.4">
      <c r="A149" s="160"/>
      <c r="B149" s="49"/>
      <c r="C149" s="49"/>
      <c r="D149" s="49"/>
      <c r="E149" s="49"/>
      <c r="F149" s="49"/>
      <c r="G149" s="49"/>
      <c r="H149" s="50"/>
      <c r="I149" s="42">
        <f>IF(AND(B149&lt;&gt;"",C149&lt;&gt;"",D149&lt;&gt;"",E149&lt;&gt;"",F149&lt;&gt;"",G149&lt;&gt;"",H149&lt;&gt;""),VLOOKUP(G149,通所リハビリテーション費!$A$55:$B$59,2,0),0)</f>
        <v>0</v>
      </c>
      <c r="J149" s="42">
        <f t="shared" si="28"/>
        <v>0</v>
      </c>
    </row>
    <row r="150" spans="1:10" ht="24.95" customHeight="1" x14ac:dyDescent="0.4">
      <c r="A150" s="160"/>
      <c r="B150" s="49"/>
      <c r="C150" s="49"/>
      <c r="D150" s="49"/>
      <c r="E150" s="49"/>
      <c r="F150" s="49"/>
      <c r="G150" s="49"/>
      <c r="H150" s="50"/>
      <c r="I150" s="42">
        <f>IF(AND(B150&lt;&gt;"",C150&lt;&gt;"",D150&lt;&gt;"",E150&lt;&gt;"",F150&lt;&gt;"",G150&lt;&gt;"",H150&lt;&gt;""),VLOOKUP(G150,通所リハビリテーション費!$A$55:$B$59,2,0),0)</f>
        <v>0</v>
      </c>
      <c r="J150" s="42">
        <f t="shared" si="28"/>
        <v>0</v>
      </c>
    </row>
    <row r="151" spans="1:10" ht="24.95" customHeight="1" x14ac:dyDescent="0.4">
      <c r="A151" s="110" t="s">
        <v>38</v>
      </c>
      <c r="B151" s="111"/>
      <c r="C151" s="111"/>
      <c r="D151" s="111"/>
      <c r="E151" s="111"/>
      <c r="F151" s="111"/>
      <c r="G151" s="112"/>
      <c r="H151" s="43">
        <f>SUMIF(H141:H150,"&lt;&gt;#N/A")</f>
        <v>0</v>
      </c>
      <c r="I151" s="43">
        <f t="shared" ref="I151:J151" si="29">SUMIF(I141:I150,"&lt;&gt;#N/A")</f>
        <v>0</v>
      </c>
      <c r="J151" s="43">
        <f t="shared" si="29"/>
        <v>0</v>
      </c>
    </row>
    <row r="152" spans="1:10" ht="24.95" customHeight="1" x14ac:dyDescent="0.4">
      <c r="A152" s="54"/>
      <c r="B152" s="54"/>
      <c r="C152" s="54"/>
      <c r="D152" s="54"/>
      <c r="E152" s="54"/>
      <c r="F152" s="54"/>
      <c r="G152" s="55"/>
      <c r="H152" s="55"/>
      <c r="I152" s="55"/>
    </row>
    <row r="153" spans="1:10" ht="24.95" customHeight="1" x14ac:dyDescent="0.4">
      <c r="A153" s="56" t="s">
        <v>91</v>
      </c>
      <c r="B153" s="54"/>
      <c r="C153" s="54"/>
      <c r="D153" s="54"/>
      <c r="E153" s="54"/>
      <c r="F153" s="54"/>
      <c r="G153" s="55"/>
      <c r="H153" s="55"/>
      <c r="I153" s="55"/>
    </row>
    <row r="154" spans="1:10" ht="42.95" customHeight="1" x14ac:dyDescent="0.4">
      <c r="A154" s="160" t="s">
        <v>131</v>
      </c>
      <c r="B154" s="28" t="s">
        <v>49</v>
      </c>
      <c r="C154" s="28" t="s">
        <v>51</v>
      </c>
      <c r="D154" s="28" t="s">
        <v>32</v>
      </c>
      <c r="E154" s="41" t="s">
        <v>162</v>
      </c>
      <c r="F154" s="41" t="s">
        <v>163</v>
      </c>
      <c r="G154" s="28" t="s">
        <v>33</v>
      </c>
      <c r="H154" s="41" t="s">
        <v>133</v>
      </c>
      <c r="I154" s="41" t="s">
        <v>35</v>
      </c>
      <c r="J154" s="41" t="s">
        <v>113</v>
      </c>
    </row>
    <row r="155" spans="1:10" ht="24.95" customHeight="1" x14ac:dyDescent="0.4">
      <c r="A155" s="160"/>
      <c r="B155" s="49"/>
      <c r="C155" s="59"/>
      <c r="D155" s="49"/>
      <c r="E155" s="49"/>
      <c r="F155" s="49"/>
      <c r="G155" s="49"/>
      <c r="H155" s="50"/>
      <c r="I155" s="42">
        <f>IF(AND(B155&lt;&gt;"",C155&lt;&gt;"",D155&lt;&gt;"",E155&lt;&gt;"",F155&lt;&gt;"",G155&lt;&gt;"",H155&lt;&gt;""),VLOOKUP(G155,通所リハビリテーション費!$A$55:$B$59,2,0),0)</f>
        <v>0</v>
      </c>
      <c r="J155" s="42">
        <f>((I155*H155)*0.1*10)/2</f>
        <v>0</v>
      </c>
    </row>
    <row r="156" spans="1:10" ht="24.95" customHeight="1" x14ac:dyDescent="0.4">
      <c r="A156" s="160"/>
      <c r="B156" s="49"/>
      <c r="C156" s="59"/>
      <c r="D156" s="49"/>
      <c r="E156" s="49"/>
      <c r="F156" s="49"/>
      <c r="G156" s="49"/>
      <c r="H156" s="50"/>
      <c r="I156" s="42">
        <f>IF(AND(B156&lt;&gt;"",C156&lt;&gt;"",D156&lt;&gt;"",E156&lt;&gt;"",F156&lt;&gt;"",G156&lt;&gt;"",H156&lt;&gt;""),VLOOKUP(G156,通所リハビリテーション費!$A$55:$B$59,2,0),0)</f>
        <v>0</v>
      </c>
      <c r="J156" s="42">
        <f t="shared" ref="J156:J159" si="30">((I156*H156)*0.1*10)/2</f>
        <v>0</v>
      </c>
    </row>
    <row r="157" spans="1:10" ht="24.95" customHeight="1" x14ac:dyDescent="0.4">
      <c r="A157" s="160"/>
      <c r="B157" s="49"/>
      <c r="C157" s="59"/>
      <c r="D157" s="49"/>
      <c r="E157" s="49"/>
      <c r="F157" s="49"/>
      <c r="G157" s="49"/>
      <c r="H157" s="50"/>
      <c r="I157" s="42">
        <f>IF(AND(B157&lt;&gt;"",C157&lt;&gt;"",D157&lt;&gt;"",E157&lt;&gt;"",F157&lt;&gt;"",G157&lt;&gt;"",H157&lt;&gt;""),VLOOKUP(G157,通所リハビリテーション費!$A$55:$B$59,2,0),0)</f>
        <v>0</v>
      </c>
      <c r="J157" s="42">
        <f t="shared" si="30"/>
        <v>0</v>
      </c>
    </row>
    <row r="158" spans="1:10" ht="24.95" customHeight="1" x14ac:dyDescent="0.4">
      <c r="A158" s="160"/>
      <c r="B158" s="49"/>
      <c r="C158" s="59"/>
      <c r="D158" s="49"/>
      <c r="E158" s="49"/>
      <c r="F158" s="49"/>
      <c r="G158" s="49"/>
      <c r="H158" s="50"/>
      <c r="I158" s="42">
        <f>IF(AND(B158&lt;&gt;"",C158&lt;&gt;"",D158&lt;&gt;"",E158&lt;&gt;"",F158&lt;&gt;"",G158&lt;&gt;"",H158&lt;&gt;""),VLOOKUP(G158,通所リハビリテーション費!$A$55:$B$59,2,0),0)</f>
        <v>0</v>
      </c>
      <c r="J158" s="42">
        <f t="shared" si="30"/>
        <v>0</v>
      </c>
    </row>
    <row r="159" spans="1:10" ht="24.95" customHeight="1" x14ac:dyDescent="0.4">
      <c r="A159" s="160"/>
      <c r="B159" s="49"/>
      <c r="C159" s="59"/>
      <c r="D159" s="49"/>
      <c r="E159" s="49"/>
      <c r="F159" s="49"/>
      <c r="G159" s="49"/>
      <c r="H159" s="50"/>
      <c r="I159" s="42">
        <f>IF(AND(B159&lt;&gt;"",C159&lt;&gt;"",D159&lt;&gt;"",E159&lt;&gt;"",F159&lt;&gt;"",G159&lt;&gt;"",H159&lt;&gt;""),VLOOKUP(G159,通所リハビリテーション費!$A$55:$B$59,2,0),0)</f>
        <v>0</v>
      </c>
      <c r="J159" s="42">
        <f t="shared" si="30"/>
        <v>0</v>
      </c>
    </row>
    <row r="160" spans="1:10" ht="24.95" customHeight="1" x14ac:dyDescent="0.4">
      <c r="A160" s="110" t="s">
        <v>38</v>
      </c>
      <c r="B160" s="111"/>
      <c r="C160" s="111"/>
      <c r="D160" s="111"/>
      <c r="E160" s="111"/>
      <c r="F160" s="111"/>
      <c r="G160" s="112"/>
      <c r="H160" s="43">
        <f>SUMIF(H155:H159,"&lt;&gt;#N/A")</f>
        <v>0</v>
      </c>
      <c r="I160" s="43">
        <f t="shared" ref="I160:J160" si="31">SUMIF(I155:I159,"&lt;&gt;#N/A")</f>
        <v>0</v>
      </c>
      <c r="J160" s="43">
        <f t="shared" si="31"/>
        <v>0</v>
      </c>
    </row>
    <row r="161" spans="1:10" ht="24.95" customHeight="1" x14ac:dyDescent="0.4">
      <c r="A161" s="26"/>
      <c r="B161" s="26"/>
      <c r="C161" s="26"/>
      <c r="D161" s="26"/>
      <c r="E161" s="26"/>
      <c r="F161" s="26"/>
      <c r="G161" s="26"/>
      <c r="H161" s="27"/>
      <c r="I161" s="27"/>
      <c r="J161" s="27"/>
    </row>
    <row r="162" spans="1:10" ht="24.95" customHeight="1" x14ac:dyDescent="0.4">
      <c r="A162" s="40" t="s">
        <v>44</v>
      </c>
    </row>
    <row r="163" spans="1:10" ht="24.95" customHeight="1" x14ac:dyDescent="0.4">
      <c r="A163" s="53" t="s">
        <v>90</v>
      </c>
    </row>
    <row r="164" spans="1:10" ht="42.95" customHeight="1" x14ac:dyDescent="0.4">
      <c r="A164" s="157" t="s">
        <v>132</v>
      </c>
      <c r="B164" s="28" t="s">
        <v>49</v>
      </c>
      <c r="C164" s="28" t="s">
        <v>51</v>
      </c>
      <c r="D164" s="28" t="s">
        <v>32</v>
      </c>
      <c r="E164" s="41" t="s">
        <v>162</v>
      </c>
      <c r="F164" s="41" t="s">
        <v>163</v>
      </c>
      <c r="G164" s="28" t="s">
        <v>33</v>
      </c>
      <c r="H164" s="41" t="s">
        <v>50</v>
      </c>
      <c r="I164" s="41" t="s">
        <v>35</v>
      </c>
      <c r="J164" s="41" t="s">
        <v>113</v>
      </c>
    </row>
    <row r="165" spans="1:10" ht="24.95" customHeight="1" x14ac:dyDescent="0.4">
      <c r="A165" s="158"/>
      <c r="B165" s="49"/>
      <c r="C165" s="59"/>
      <c r="D165" s="49"/>
      <c r="E165" s="49"/>
      <c r="F165" s="49"/>
      <c r="G165" s="49"/>
      <c r="H165" s="50"/>
      <c r="I165" s="42">
        <f>IF(AND(B165&lt;&gt;"",C165&lt;&gt;"",D165&lt;&gt;"",E165&lt;&gt;"",F165&lt;&gt;"",G165&lt;&gt;"",H165&lt;&gt;""),VLOOKUP(G165,通所リハビリテーション費!$A$62:$B$66,2,0),0)</f>
        <v>0</v>
      </c>
      <c r="J165" s="42">
        <f t="shared" ref="J165:J174" si="32">(I165*H165)*0.1*10</f>
        <v>0</v>
      </c>
    </row>
    <row r="166" spans="1:10" ht="24.95" customHeight="1" x14ac:dyDescent="0.4">
      <c r="A166" s="158"/>
      <c r="B166" s="49"/>
      <c r="C166" s="59"/>
      <c r="D166" s="49"/>
      <c r="E166" s="49"/>
      <c r="F166" s="49"/>
      <c r="G166" s="49"/>
      <c r="H166" s="50"/>
      <c r="I166" s="42">
        <f>IF(AND(B166&lt;&gt;"",C166&lt;&gt;"",D166&lt;&gt;"",E166&lt;&gt;"",F166&lt;&gt;"",G166&lt;&gt;"",H166&lt;&gt;""),VLOOKUP(G166,通所リハビリテーション費!$A$62:$B$66,2,0),0)</f>
        <v>0</v>
      </c>
      <c r="J166" s="42">
        <f t="shared" si="32"/>
        <v>0</v>
      </c>
    </row>
    <row r="167" spans="1:10" ht="24.95" customHeight="1" x14ac:dyDescent="0.4">
      <c r="A167" s="158"/>
      <c r="B167" s="49"/>
      <c r="C167" s="59"/>
      <c r="D167" s="49"/>
      <c r="E167" s="49"/>
      <c r="F167" s="49"/>
      <c r="G167" s="49"/>
      <c r="H167" s="50"/>
      <c r="I167" s="42">
        <f>IF(AND(B167&lt;&gt;"",C167&lt;&gt;"",D167&lt;&gt;"",E167&lt;&gt;"",F167&lt;&gt;"",G167&lt;&gt;"",H167&lt;&gt;""),VLOOKUP(G167,通所リハビリテーション費!$A$62:$B$66,2,0),0)</f>
        <v>0</v>
      </c>
      <c r="J167" s="42">
        <f t="shared" si="32"/>
        <v>0</v>
      </c>
    </row>
    <row r="168" spans="1:10" ht="24.95" customHeight="1" x14ac:dyDescent="0.4">
      <c r="A168" s="158"/>
      <c r="B168" s="49"/>
      <c r="C168" s="59"/>
      <c r="D168" s="49"/>
      <c r="E168" s="49"/>
      <c r="F168" s="49"/>
      <c r="G168" s="49"/>
      <c r="H168" s="50"/>
      <c r="I168" s="42">
        <f>IF(AND(B168&lt;&gt;"",C168&lt;&gt;"",D168&lt;&gt;"",E168&lt;&gt;"",F168&lt;&gt;"",G168&lt;&gt;"",H168&lt;&gt;""),VLOOKUP(G168,通所リハビリテーション費!$A$62:$B$66,2,0),0)</f>
        <v>0</v>
      </c>
      <c r="J168" s="42">
        <f t="shared" si="32"/>
        <v>0</v>
      </c>
    </row>
    <row r="169" spans="1:10" ht="24.95" customHeight="1" x14ac:dyDescent="0.4">
      <c r="A169" s="158"/>
      <c r="B169" s="49"/>
      <c r="C169" s="59"/>
      <c r="D169" s="49"/>
      <c r="E169" s="49"/>
      <c r="F169" s="49"/>
      <c r="G169" s="49"/>
      <c r="H169" s="50"/>
      <c r="I169" s="42">
        <f>IF(AND(B169&lt;&gt;"",C169&lt;&gt;"",D169&lt;&gt;"",E169&lt;&gt;"",F169&lt;&gt;"",G169&lt;&gt;"",H169&lt;&gt;""),VLOOKUP(G169,通所リハビリテーション費!$A$62:$B$66,2,0),0)</f>
        <v>0</v>
      </c>
      <c r="J169" s="42">
        <f t="shared" si="32"/>
        <v>0</v>
      </c>
    </row>
    <row r="170" spans="1:10" ht="24.95" customHeight="1" x14ac:dyDescent="0.4">
      <c r="A170" s="158"/>
      <c r="B170" s="49"/>
      <c r="C170" s="49"/>
      <c r="D170" s="49"/>
      <c r="E170" s="49"/>
      <c r="F170" s="49"/>
      <c r="G170" s="49"/>
      <c r="H170" s="50"/>
      <c r="I170" s="42">
        <f>IF(AND(B170&lt;&gt;"",C170&lt;&gt;"",D170&lt;&gt;"",E170&lt;&gt;"",F170&lt;&gt;"",G170&lt;&gt;"",H170&lt;&gt;""),VLOOKUP(G170,通所リハビリテーション費!$A$62:$B$66,2,0),0)</f>
        <v>0</v>
      </c>
      <c r="J170" s="42">
        <f t="shared" si="32"/>
        <v>0</v>
      </c>
    </row>
    <row r="171" spans="1:10" ht="24.95" customHeight="1" x14ac:dyDescent="0.4">
      <c r="A171" s="158"/>
      <c r="B171" s="49"/>
      <c r="C171" s="49"/>
      <c r="D171" s="49"/>
      <c r="E171" s="49"/>
      <c r="F171" s="49"/>
      <c r="G171" s="49"/>
      <c r="H171" s="50"/>
      <c r="I171" s="42">
        <f>IF(AND(B171&lt;&gt;"",C171&lt;&gt;"",D171&lt;&gt;"",E171&lt;&gt;"",F171&lt;&gt;"",G171&lt;&gt;"",H171&lt;&gt;""),VLOOKUP(G171,通所リハビリテーション費!$A$62:$B$66,2,0),0)</f>
        <v>0</v>
      </c>
      <c r="J171" s="42">
        <f t="shared" si="32"/>
        <v>0</v>
      </c>
    </row>
    <row r="172" spans="1:10" ht="24.95" customHeight="1" x14ac:dyDescent="0.4">
      <c r="A172" s="158"/>
      <c r="B172" s="49"/>
      <c r="C172" s="49"/>
      <c r="D172" s="49"/>
      <c r="E172" s="49"/>
      <c r="F172" s="49"/>
      <c r="G172" s="49"/>
      <c r="H172" s="50"/>
      <c r="I172" s="42">
        <f>IF(AND(B172&lt;&gt;"",C172&lt;&gt;"",D172&lt;&gt;"",E172&lt;&gt;"",F172&lt;&gt;"",G172&lt;&gt;"",H172&lt;&gt;""),VLOOKUP(G172,通所リハビリテーション費!$A$62:$B$66,2,0),0)</f>
        <v>0</v>
      </c>
      <c r="J172" s="42">
        <f t="shared" si="32"/>
        <v>0</v>
      </c>
    </row>
    <row r="173" spans="1:10" ht="24.95" customHeight="1" x14ac:dyDescent="0.4">
      <c r="A173" s="158"/>
      <c r="B173" s="49"/>
      <c r="C173" s="49"/>
      <c r="D173" s="49"/>
      <c r="E173" s="49"/>
      <c r="F173" s="49"/>
      <c r="G173" s="49"/>
      <c r="H173" s="50"/>
      <c r="I173" s="42">
        <f>IF(AND(B173&lt;&gt;"",C173&lt;&gt;"",D173&lt;&gt;"",E173&lt;&gt;"",F173&lt;&gt;"",G173&lt;&gt;"",H173&lt;&gt;""),VLOOKUP(G173,通所リハビリテーション費!$A$62:$B$66,2,0),0)</f>
        <v>0</v>
      </c>
      <c r="J173" s="42">
        <f t="shared" si="32"/>
        <v>0</v>
      </c>
    </row>
    <row r="174" spans="1:10" ht="24.95" customHeight="1" x14ac:dyDescent="0.4">
      <c r="A174" s="159"/>
      <c r="B174" s="49"/>
      <c r="C174" s="49"/>
      <c r="D174" s="49"/>
      <c r="E174" s="49"/>
      <c r="F174" s="49"/>
      <c r="G174" s="49"/>
      <c r="H174" s="50"/>
      <c r="I174" s="42">
        <f>IF(AND(B174&lt;&gt;"",C174&lt;&gt;"",D174&lt;&gt;"",E174&lt;&gt;"",F174&lt;&gt;"",G174&lt;&gt;"",H174&lt;&gt;""),VLOOKUP(G174,通所リハビリテーション費!$A$62:$B$66,2,0),0)</f>
        <v>0</v>
      </c>
      <c r="J174" s="42">
        <f t="shared" si="32"/>
        <v>0</v>
      </c>
    </row>
    <row r="175" spans="1:10" ht="24.95" customHeight="1" x14ac:dyDescent="0.4">
      <c r="A175" s="110" t="s">
        <v>38</v>
      </c>
      <c r="B175" s="111"/>
      <c r="C175" s="111"/>
      <c r="D175" s="111"/>
      <c r="E175" s="111"/>
      <c r="F175" s="111"/>
      <c r="G175" s="112"/>
      <c r="H175" s="43">
        <f>SUMIF(H165:H174,"&lt;&gt;#N/A")</f>
        <v>0</v>
      </c>
      <c r="I175" s="43">
        <f>SUMIF(I165:I174,"&lt;&gt;#N/A")</f>
        <v>0</v>
      </c>
      <c r="J175" s="43">
        <f>SUMIF(J165:J174,"&lt;&gt;#N/A")</f>
        <v>0</v>
      </c>
    </row>
    <row r="176" spans="1:10" ht="24.95" customHeight="1" x14ac:dyDescent="0.4">
      <c r="A176" s="54"/>
      <c r="B176" s="54"/>
      <c r="C176" s="54"/>
      <c r="D176" s="54"/>
      <c r="E176" s="54"/>
      <c r="F176" s="54"/>
      <c r="G176" s="55"/>
      <c r="H176" s="55"/>
      <c r="I176" s="55"/>
    </row>
    <row r="177" spans="1:10" ht="24.95" customHeight="1" x14ac:dyDescent="0.4">
      <c r="A177" s="56" t="s">
        <v>91</v>
      </c>
      <c r="B177" s="54"/>
      <c r="C177" s="54"/>
      <c r="D177" s="54"/>
      <c r="E177" s="54"/>
      <c r="F177" s="54"/>
      <c r="G177" s="55"/>
      <c r="H177" s="55"/>
      <c r="I177" s="55"/>
    </row>
    <row r="178" spans="1:10" ht="42.95" customHeight="1" x14ac:dyDescent="0.4">
      <c r="A178" s="160" t="s">
        <v>132</v>
      </c>
      <c r="B178" s="28" t="s">
        <v>49</v>
      </c>
      <c r="C178" s="28" t="s">
        <v>51</v>
      </c>
      <c r="D178" s="28" t="s">
        <v>32</v>
      </c>
      <c r="E178" s="41" t="s">
        <v>162</v>
      </c>
      <c r="F178" s="41" t="s">
        <v>163</v>
      </c>
      <c r="G178" s="28" t="s">
        <v>33</v>
      </c>
      <c r="H178" s="41" t="s">
        <v>133</v>
      </c>
      <c r="I178" s="41" t="s">
        <v>35</v>
      </c>
      <c r="J178" s="41" t="s">
        <v>113</v>
      </c>
    </row>
    <row r="179" spans="1:10" ht="24.95" customHeight="1" x14ac:dyDescent="0.4">
      <c r="A179" s="160"/>
      <c r="B179" s="49"/>
      <c r="C179" s="59"/>
      <c r="D179" s="49"/>
      <c r="E179" s="49"/>
      <c r="F179" s="49"/>
      <c r="G179" s="49"/>
      <c r="H179" s="50"/>
      <c r="I179" s="42">
        <f>IF(AND(B179&lt;&gt;"",C179&lt;&gt;"",D179&lt;&gt;"",E179&lt;&gt;"",F179&lt;&gt;"",G179&lt;&gt;"",H179&lt;&gt;""),VLOOKUP(G179,通所リハビリテーション費!$A$62:$B$66,2,0),0)</f>
        <v>0</v>
      </c>
      <c r="J179" s="42">
        <f>((I179*H179)*0.1*10)/2</f>
        <v>0</v>
      </c>
    </row>
    <row r="180" spans="1:10" ht="24.95" customHeight="1" x14ac:dyDescent="0.4">
      <c r="A180" s="160"/>
      <c r="B180" s="49"/>
      <c r="C180" s="59"/>
      <c r="D180" s="49"/>
      <c r="E180" s="49"/>
      <c r="F180" s="49"/>
      <c r="G180" s="49"/>
      <c r="H180" s="50"/>
      <c r="I180" s="42">
        <f>IF(AND(B180&lt;&gt;"",C180&lt;&gt;"",D180&lt;&gt;"",E180&lt;&gt;"",F180&lt;&gt;"",G180&lt;&gt;"",H180&lt;&gt;""),VLOOKUP(G180,通所リハビリテーション費!$A$62:$B$66,2,0),0)</f>
        <v>0</v>
      </c>
      <c r="J180" s="42">
        <f t="shared" ref="J180:J183" si="33">((I180*H180)*0.1*10)/2</f>
        <v>0</v>
      </c>
    </row>
    <row r="181" spans="1:10" ht="24.95" customHeight="1" x14ac:dyDescent="0.4">
      <c r="A181" s="160"/>
      <c r="B181" s="49"/>
      <c r="C181" s="59"/>
      <c r="D181" s="49"/>
      <c r="E181" s="49"/>
      <c r="F181" s="49"/>
      <c r="G181" s="49"/>
      <c r="H181" s="50"/>
      <c r="I181" s="42">
        <f>IF(AND(B181&lt;&gt;"",C181&lt;&gt;"",D181&lt;&gt;"",E181&lt;&gt;"",F181&lt;&gt;"",G181&lt;&gt;"",H181&lt;&gt;""),VLOOKUP(G181,通所リハビリテーション費!$A$62:$B$66,2,0),0)</f>
        <v>0</v>
      </c>
      <c r="J181" s="42">
        <f t="shared" si="33"/>
        <v>0</v>
      </c>
    </row>
    <row r="182" spans="1:10" ht="24.95" customHeight="1" x14ac:dyDescent="0.4">
      <c r="A182" s="160"/>
      <c r="B182" s="49"/>
      <c r="C182" s="59"/>
      <c r="D182" s="49"/>
      <c r="E182" s="49"/>
      <c r="F182" s="49"/>
      <c r="G182" s="49"/>
      <c r="H182" s="50"/>
      <c r="I182" s="42">
        <f>IF(AND(B182&lt;&gt;"",C182&lt;&gt;"",D182&lt;&gt;"",E182&lt;&gt;"",F182&lt;&gt;"",G182&lt;&gt;"",H182&lt;&gt;""),VLOOKUP(G182,通所リハビリテーション費!$A$62:$B$66,2,0),0)</f>
        <v>0</v>
      </c>
      <c r="J182" s="42">
        <f t="shared" si="33"/>
        <v>0</v>
      </c>
    </row>
    <row r="183" spans="1:10" ht="24.95" customHeight="1" x14ac:dyDescent="0.4">
      <c r="A183" s="160"/>
      <c r="B183" s="49"/>
      <c r="C183" s="59"/>
      <c r="D183" s="49"/>
      <c r="E183" s="49"/>
      <c r="F183" s="49"/>
      <c r="G183" s="49"/>
      <c r="H183" s="50"/>
      <c r="I183" s="42">
        <f>IF(AND(B183&lt;&gt;"",C183&lt;&gt;"",D183&lt;&gt;"",E183&lt;&gt;"",F183&lt;&gt;"",G183&lt;&gt;"",H183&lt;&gt;""),VLOOKUP(G183,通所リハビリテーション費!$A$62:$B$66,2,0),0)</f>
        <v>0</v>
      </c>
      <c r="J183" s="42">
        <f t="shared" si="33"/>
        <v>0</v>
      </c>
    </row>
    <row r="184" spans="1:10" ht="24.95" customHeight="1" x14ac:dyDescent="0.4">
      <c r="A184" s="110" t="s">
        <v>38</v>
      </c>
      <c r="B184" s="111"/>
      <c r="C184" s="111"/>
      <c r="D184" s="111"/>
      <c r="E184" s="111"/>
      <c r="F184" s="111"/>
      <c r="G184" s="112"/>
      <c r="H184" s="43">
        <f>SUMIF(H179:H183,"&lt;&gt;#N/A")</f>
        <v>0</v>
      </c>
      <c r="I184" s="43">
        <f t="shared" ref="I184:J184" si="34">SUMIF(I179:I183,"&lt;&gt;#N/A")</f>
        <v>0</v>
      </c>
      <c r="J184" s="43">
        <f t="shared" si="34"/>
        <v>0</v>
      </c>
    </row>
    <row r="186" spans="1:10" ht="24.95" customHeight="1" x14ac:dyDescent="0.4">
      <c r="A186" s="40" t="s">
        <v>45</v>
      </c>
    </row>
    <row r="187" spans="1:10" ht="28.5" x14ac:dyDescent="0.4">
      <c r="A187" s="153" t="s">
        <v>46</v>
      </c>
      <c r="B187" s="153"/>
      <c r="C187" s="46" t="s">
        <v>47</v>
      </c>
      <c r="D187" s="46" t="s">
        <v>50</v>
      </c>
      <c r="E187" s="46" t="s">
        <v>113</v>
      </c>
    </row>
    <row r="188" spans="1:10" ht="24.95" customHeight="1" x14ac:dyDescent="0.4">
      <c r="A188" s="152">
        <f>COUNTA(D21:D30,D35:D39,D45:D54,D59:D63,D69:D78,D83:D87,D93:D102,D107:D111,D117:D126,D131:D135,D141:D150,D155:D159,D165:D174,D179:D183)</f>
        <v>0</v>
      </c>
      <c r="B188" s="152"/>
      <c r="C188" s="47">
        <f>COUNTA(C21:C30,C35:C39,C45:C54,C59:C63,C69:C78,C83:C87,C93:C102,C107:C111,C117:C126,C131:C135,C141:C150,C155:C159,C165:C174,C179:C183)</f>
        <v>0</v>
      </c>
      <c r="D188" s="48">
        <f>SUM(H31,H40,H55,H64,H79,H88,H103,H112,H127,H136,H151,H160,H175,H184)</f>
        <v>0</v>
      </c>
      <c r="E188" s="48">
        <f>SUM(J31,J40,J55,J64,J79,J88,J103,J112,J127,J136,J151,J160,J175,J184)</f>
        <v>0</v>
      </c>
    </row>
    <row r="192" spans="1:10" ht="18" customHeight="1" x14ac:dyDescent="0.4">
      <c r="H192" s="58"/>
      <c r="I192" s="58"/>
      <c r="J192" s="58"/>
    </row>
    <row r="194" ht="42.95" customHeight="1" x14ac:dyDescent="0.4"/>
    <row r="201" ht="18" customHeight="1" x14ac:dyDescent="0.4"/>
    <row r="203" ht="42.95" customHeight="1" x14ac:dyDescent="0.4"/>
    <row r="212" ht="42.95" customHeight="1" x14ac:dyDescent="0.4"/>
    <row r="224" ht="18" customHeight="1" x14ac:dyDescent="0.4"/>
    <row r="226" ht="42.95" customHeight="1" x14ac:dyDescent="0.4"/>
    <row r="233" ht="18" customHeight="1" x14ac:dyDescent="0.4"/>
    <row r="235" ht="42.95" customHeight="1" x14ac:dyDescent="0.4"/>
    <row r="242" ht="18" customHeight="1" x14ac:dyDescent="0.4"/>
    <row r="244" ht="36" customHeight="1" x14ac:dyDescent="0.4"/>
  </sheetData>
  <sheetProtection sheet="1" objects="1" scenarios="1"/>
  <mergeCells count="50">
    <mergeCell ref="H1:J1"/>
    <mergeCell ref="A9:B9"/>
    <mergeCell ref="C9:I9"/>
    <mergeCell ref="A10:B10"/>
    <mergeCell ref="C10:I10"/>
    <mergeCell ref="A4:J4"/>
    <mergeCell ref="A7:B7"/>
    <mergeCell ref="C7:I7"/>
    <mergeCell ref="A8:B8"/>
    <mergeCell ref="C8:I8"/>
    <mergeCell ref="A11:B11"/>
    <mergeCell ref="C11:I11"/>
    <mergeCell ref="A40:G40"/>
    <mergeCell ref="A12:B12"/>
    <mergeCell ref="C12:I12"/>
    <mergeCell ref="A13:B13"/>
    <mergeCell ref="C13:I13"/>
    <mergeCell ref="A14:B14"/>
    <mergeCell ref="C14:I14"/>
    <mergeCell ref="A15:B15"/>
    <mergeCell ref="C15:I15"/>
    <mergeCell ref="A20:A30"/>
    <mergeCell ref="A31:G31"/>
    <mergeCell ref="A34:A39"/>
    <mergeCell ref="A106:A111"/>
    <mergeCell ref="A112:G112"/>
    <mergeCell ref="A140:A150"/>
    <mergeCell ref="A136:G136"/>
    <mergeCell ref="A116:A126"/>
    <mergeCell ref="A127:G127"/>
    <mergeCell ref="A130:A135"/>
    <mergeCell ref="A79:G79"/>
    <mergeCell ref="A82:A87"/>
    <mergeCell ref="A88:G88"/>
    <mergeCell ref="A92:A102"/>
    <mergeCell ref="A103:G103"/>
    <mergeCell ref="A44:A54"/>
    <mergeCell ref="A55:G55"/>
    <mergeCell ref="A58:A63"/>
    <mergeCell ref="A64:G64"/>
    <mergeCell ref="A68:A78"/>
    <mergeCell ref="A178:A183"/>
    <mergeCell ref="A184:G184"/>
    <mergeCell ref="A187:B187"/>
    <mergeCell ref="A188:B188"/>
    <mergeCell ref="A151:G151"/>
    <mergeCell ref="A154:A159"/>
    <mergeCell ref="A160:G160"/>
    <mergeCell ref="A164:A174"/>
    <mergeCell ref="A175:G175"/>
  </mergeCells>
  <phoneticPr fontId="3"/>
  <printOptions horizontalCentered="1"/>
  <pageMargins left="0.70866141732283472" right="0.70866141732283472" top="0.74803149606299213" bottom="0.74803149606299213" header="0.31496062992125984" footer="0.31496062992125984"/>
  <pageSetup paperSize="9" scale="60" orientation="portrait" r:id="rId1"/>
  <rowBreaks count="9" manualBreakCount="9">
    <brk id="40" max="9" man="1"/>
    <brk id="64" max="9" man="1"/>
    <brk id="88" max="9" man="1"/>
    <brk id="112" max="9" man="1"/>
    <brk id="136" max="9" man="1"/>
    <brk id="160" max="9" man="1"/>
    <brk id="184" max="9" man="1"/>
    <brk id="209" max="9" man="1"/>
    <brk id="241"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A54FAF9-4A00-45AF-AE11-C08ECC4312B2}">
          <x14:formula1>
            <xm:f>通所リハビリテーション費!$C$2:$C$7</xm:f>
          </x14:formula1>
          <xm:sqref>G165:G174 G21:G30 G45:G54 G69:G78 G93:G102 G117:G126 G141:G150 G59:G63 G83:G87 G107:G111 G131:G135 G155:G159 G179:G183 G35:G39</xm:sqref>
        </x14:dataValidation>
        <x14:dataValidation type="list" allowBlank="1" showInputMessage="1" showErrorMessage="1" xr:uid="{8DE852D6-6129-4C91-9177-E319D3C61730}">
          <x14:formula1>
            <xm:f>対象地域一覧!$A$2:$A$24</xm:f>
          </x14:formula1>
          <xm:sqref>D165:D174 D35:D39 D179:D183 D155:D159 D131:D135 D107:D111 D83:D87 D59:D63 D141:D150 D117:D126 D93:D102 D69:D78 D45:D54 D21:D30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8F068-C6CC-40AC-B5E7-56B46BF09AFE}">
  <sheetPr>
    <tabColor theme="7" tint="0.59999389629810485"/>
  </sheetPr>
  <dimension ref="A1:U244"/>
  <sheetViews>
    <sheetView view="pageBreakPreview" topLeftCell="A13" zoomScale="85" zoomScaleNormal="100" zoomScaleSheetLayoutView="85" workbookViewId="0">
      <selection activeCell="B21" sqref="B21:H21"/>
    </sheetView>
  </sheetViews>
  <sheetFormatPr defaultColWidth="8.75" defaultRowHeight="24.95" customHeight="1" x14ac:dyDescent="0.4"/>
  <cols>
    <col min="1" max="1" width="6.75" style="32" customWidth="1"/>
    <col min="2" max="2" width="14.625" style="32" bestFit="1" customWidth="1"/>
    <col min="3" max="3" width="14.25" style="32" bestFit="1" customWidth="1"/>
    <col min="4" max="4" width="9.875" style="32" bestFit="1" customWidth="1"/>
    <col min="5" max="6" width="16.375" style="32" bestFit="1" customWidth="1"/>
    <col min="7" max="7" width="11.125" style="32" bestFit="1" customWidth="1"/>
    <col min="8" max="9" width="12.125" style="32" bestFit="1" customWidth="1"/>
    <col min="10" max="10" width="12" style="32" bestFit="1" customWidth="1"/>
    <col min="11" max="16" width="8.75" style="32"/>
    <col min="17" max="18" width="8.75" style="33"/>
    <col min="19" max="19" width="9" style="33" bestFit="1" customWidth="1"/>
    <col min="20" max="16384" width="8.75" style="32"/>
  </cols>
  <sheetData>
    <row r="1" spans="1:19" ht="24.95" customHeight="1" x14ac:dyDescent="0.4">
      <c r="A1" s="32" t="s">
        <v>125</v>
      </c>
      <c r="H1" s="109" t="s">
        <v>25</v>
      </c>
      <c r="I1" s="109"/>
      <c r="J1" s="109"/>
    </row>
    <row r="2" spans="1:19" ht="24.95" customHeight="1" x14ac:dyDescent="0.4">
      <c r="A2" s="34" t="s">
        <v>221</v>
      </c>
      <c r="Q2" s="35"/>
      <c r="R2" s="36" t="s">
        <v>79</v>
      </c>
      <c r="S2" s="36" t="s">
        <v>80</v>
      </c>
    </row>
    <row r="3" spans="1:19" ht="24.95" customHeight="1" x14ac:dyDescent="0.4">
      <c r="Q3" s="35" t="str">
        <f>'(附表2)実施状況報告（５月）'!Q3</f>
        <v>広面</v>
      </c>
      <c r="R3" s="35">
        <f t="shared" ref="R3:R45" si="0">COUNTIF($D$21:$D$30,Q3)+COUNTIF($D$35:$D$39,Q3)+COUNTIF($D$45:$D$54,Q3)+COUNTIF($D$59:$D$63,Q3)+COUNTIF($D$69:$D$78,Q3)+COUNTIF($D$83:$D$87,Q3)+COUNTIF($D$93:$D$102,Q3)+COUNTIF($D$107:$D$111,Q3)+COUNTIF($D$117:$D$126,Q3)+COUNTIF($D$131:$D$135,Q3)+COUNTIF($D$141:$D$150,Q3)+COUNTIF($D$155:$D$159,Q3)+COUNTIF($D$165:$D$174,Q3)+COUNTIF($D$179:$D$183,Q3)</f>
        <v>0</v>
      </c>
      <c r="S3" s="35">
        <f t="shared" ref="S3:S45" si="1">SUMIF($D$21:$D$30,Q3,$H$21:$H$30)+SUMIF($D$35:$D$39,Q3,$H$35:$H$39)+SUMIF($D$45:$D$54,Q3,$H$45:$H$54)+SUMIF($D$59:$D$63,Q3,$H$59:$H$63)+SUMIF($D$69:$D$78,Q3,$H$69:$H$78)+SUMIF($D$83:$D$87,Q3,$H$83:$H$87)+SUMIF($D$93:$D$102,Q3,$H$93:$H$102)+SUMIF($D$107:$D$111,Q3,$H$107:$H$111)+SUMIF($D$117:$D$126,Q3,$H$117:$H$126)+SUMIF($D$131:$D$135,Q3,$H$131:$H$135)+SUMIF($D$141:$D$150,Q3,$H$141:$H$150)+SUMIF($D$155:$D$159,Q3,$H$155:$H$159)+SUMIF($D$165:$D$174,Q3,$H$165:$H$174)+SUMIF($D$179:$D$183,Q3,$H$179:$H$183)</f>
        <v>0</v>
      </c>
    </row>
    <row r="4" spans="1:19" ht="24.95" customHeight="1" x14ac:dyDescent="0.4">
      <c r="A4" s="168" t="s">
        <v>161</v>
      </c>
      <c r="B4" s="168"/>
      <c r="C4" s="168"/>
      <c r="D4" s="168"/>
      <c r="E4" s="168"/>
      <c r="F4" s="168"/>
      <c r="G4" s="168"/>
      <c r="H4" s="168"/>
      <c r="I4" s="168"/>
      <c r="J4" s="168"/>
      <c r="Q4" s="35" t="str">
        <f>'(附表2)実施状況報告（５月）'!Q4</f>
        <v>上加茂</v>
      </c>
      <c r="R4" s="35">
        <f t="shared" si="0"/>
        <v>0</v>
      </c>
      <c r="S4" s="35">
        <f t="shared" si="1"/>
        <v>0</v>
      </c>
    </row>
    <row r="5" spans="1:19" ht="24.95" customHeight="1" x14ac:dyDescent="0.4">
      <c r="Q5" s="35" t="str">
        <f>'(附表2)実施状況報告（５月）'!Q5</f>
        <v>下加茂</v>
      </c>
      <c r="R5" s="35">
        <f t="shared" si="0"/>
        <v>0</v>
      </c>
      <c r="S5" s="35">
        <f t="shared" si="1"/>
        <v>0</v>
      </c>
    </row>
    <row r="6" spans="1:19" ht="24.95" customHeight="1" x14ac:dyDescent="0.4">
      <c r="A6" s="52" t="s">
        <v>26</v>
      </c>
      <c r="Q6" s="35" t="str">
        <f>'(附表2)実施状況報告（５月）'!Q6</f>
        <v>美原</v>
      </c>
      <c r="R6" s="35">
        <f t="shared" si="0"/>
        <v>0</v>
      </c>
      <c r="S6" s="35">
        <f t="shared" si="1"/>
        <v>0</v>
      </c>
    </row>
    <row r="7" spans="1:19" ht="24.95" customHeight="1" x14ac:dyDescent="0.4">
      <c r="A7" s="64" t="s">
        <v>81</v>
      </c>
      <c r="B7" s="64"/>
      <c r="C7" s="77" t="str">
        <f>IF(基本情報入力シート!V8="","",基本情報入力シート!V8)</f>
        <v/>
      </c>
      <c r="D7" s="78"/>
      <c r="E7" s="78"/>
      <c r="F7" s="78"/>
      <c r="G7" s="78"/>
      <c r="H7" s="78"/>
      <c r="I7" s="79"/>
      <c r="Q7" s="35" t="str">
        <f>'(附表2)実施状況報告（５月）'!Q7</f>
        <v>加茂市場</v>
      </c>
      <c r="R7" s="35">
        <f t="shared" si="0"/>
        <v>0</v>
      </c>
      <c r="S7" s="35">
        <f t="shared" si="1"/>
        <v>0</v>
      </c>
    </row>
    <row r="8" spans="1:19" ht="24.95" customHeight="1" x14ac:dyDescent="0.4">
      <c r="A8" s="64" t="s">
        <v>19</v>
      </c>
      <c r="B8" s="64"/>
      <c r="C8" s="77" t="str">
        <f>IF(基本情報入力シート!V19="","",基本情報入力シート!V19)</f>
        <v/>
      </c>
      <c r="D8" s="78"/>
      <c r="E8" s="78"/>
      <c r="F8" s="78"/>
      <c r="G8" s="78"/>
      <c r="H8" s="78"/>
      <c r="I8" s="79"/>
      <c r="Q8" s="35" t="str">
        <f>'(附表2)実施状況報告（５月）'!Q8</f>
        <v>高谷</v>
      </c>
      <c r="R8" s="35">
        <f t="shared" si="0"/>
        <v>0</v>
      </c>
      <c r="S8" s="35">
        <f t="shared" si="1"/>
        <v>0</v>
      </c>
    </row>
    <row r="9" spans="1:19" ht="24.95" customHeight="1" x14ac:dyDescent="0.4">
      <c r="A9" s="64" t="s">
        <v>20</v>
      </c>
      <c r="B9" s="64"/>
      <c r="C9" s="77" t="str">
        <f>IF(基本情報入力シート!V20="","",基本情報入力シート!V20)</f>
        <v/>
      </c>
      <c r="D9" s="78"/>
      <c r="E9" s="78"/>
      <c r="F9" s="78"/>
      <c r="G9" s="78"/>
      <c r="H9" s="78"/>
      <c r="I9" s="79"/>
      <c r="Q9" s="35" t="str">
        <f>'(附表2)実施状況報告（５月）'!Q9</f>
        <v>平岡</v>
      </c>
      <c r="R9" s="35">
        <f t="shared" si="0"/>
        <v>0</v>
      </c>
      <c r="S9" s="35">
        <f t="shared" si="1"/>
        <v>0</v>
      </c>
    </row>
    <row r="10" spans="1:19" ht="24.95" customHeight="1" x14ac:dyDescent="0.4">
      <c r="A10" s="64" t="s">
        <v>21</v>
      </c>
      <c r="B10" s="64"/>
      <c r="C10" s="77" t="str">
        <f>IF(基本情報入力シート!V21="","",基本情報入力シート!V21)</f>
        <v>通所リハビリテーション</v>
      </c>
      <c r="D10" s="78"/>
      <c r="E10" s="78"/>
      <c r="F10" s="78"/>
      <c r="G10" s="78"/>
      <c r="H10" s="78"/>
      <c r="I10" s="79"/>
      <c r="Q10" s="35" t="str">
        <f>'(附表2)実施状況報告（５月）'!Q10</f>
        <v>上野</v>
      </c>
      <c r="R10" s="35">
        <f t="shared" si="0"/>
        <v>0</v>
      </c>
      <c r="S10" s="35">
        <f t="shared" si="1"/>
        <v>0</v>
      </c>
    </row>
    <row r="11" spans="1:19" ht="24.95" customHeight="1" x14ac:dyDescent="0.4">
      <c r="A11" s="64" t="s">
        <v>108</v>
      </c>
      <c r="B11" s="64"/>
      <c r="C11" s="161" t="str">
        <f>IF(基本情報入力シート!V22="","",基本情報入力シート!V22)</f>
        <v>別表第1の1　区分1　移動に片道20分以上の時間を要するサービス（特別地域加算対象地域内に居住する利用者を対象に行う場合）</v>
      </c>
      <c r="D11" s="162"/>
      <c r="E11" s="162"/>
      <c r="F11" s="162"/>
      <c r="G11" s="162"/>
      <c r="H11" s="162"/>
      <c r="I11" s="163"/>
      <c r="Q11" s="35" t="str">
        <f>'(附表2)実施状況報告（５月）'!Q11</f>
        <v>竹部</v>
      </c>
      <c r="R11" s="35">
        <f t="shared" si="0"/>
        <v>0</v>
      </c>
      <c r="S11" s="35">
        <f t="shared" si="1"/>
        <v>0</v>
      </c>
    </row>
    <row r="12" spans="1:19" ht="24.75" customHeight="1" x14ac:dyDescent="0.4">
      <c r="A12" s="64" t="s">
        <v>27</v>
      </c>
      <c r="B12" s="64"/>
      <c r="C12" s="77" t="s">
        <v>28</v>
      </c>
      <c r="D12" s="78"/>
      <c r="E12" s="78"/>
      <c r="F12" s="78"/>
      <c r="G12" s="78"/>
      <c r="H12" s="78"/>
      <c r="I12" s="79"/>
      <c r="Q12" s="35" t="str">
        <f>'(附表2)実施状況報告（５月）'!Q12</f>
        <v>上田東</v>
      </c>
      <c r="R12" s="35">
        <f t="shared" si="0"/>
        <v>0</v>
      </c>
      <c r="S12" s="35">
        <f t="shared" si="1"/>
        <v>0</v>
      </c>
    </row>
    <row r="13" spans="1:19" ht="36" customHeight="1" x14ac:dyDescent="0.4">
      <c r="A13" s="114"/>
      <c r="B13" s="114"/>
      <c r="C13" s="114"/>
      <c r="D13" s="114"/>
      <c r="E13" s="114"/>
      <c r="F13" s="114"/>
      <c r="G13" s="114"/>
      <c r="H13" s="114"/>
      <c r="I13" s="114"/>
      <c r="J13" s="63"/>
      <c r="Q13" s="35" t="str">
        <f>'(附表2)実施状況報告（５月）'!Q13</f>
        <v>細田</v>
      </c>
      <c r="R13" s="35">
        <f t="shared" si="0"/>
        <v>0</v>
      </c>
      <c r="S13" s="35">
        <f t="shared" si="1"/>
        <v>0</v>
      </c>
    </row>
    <row r="14" spans="1:19" ht="36" customHeight="1" x14ac:dyDescent="0.4">
      <c r="A14" s="164"/>
      <c r="B14" s="164"/>
      <c r="C14" s="115"/>
      <c r="D14" s="115"/>
      <c r="E14" s="115"/>
      <c r="F14" s="115"/>
      <c r="G14" s="115"/>
      <c r="H14" s="115"/>
      <c r="I14" s="115"/>
      <c r="J14" s="63"/>
      <c r="Q14" s="35" t="str">
        <f>'(附表2)実施状況報告（５月）'!Q14</f>
        <v>三納谷</v>
      </c>
      <c r="R14" s="35">
        <f t="shared" si="0"/>
        <v>0</v>
      </c>
      <c r="S14" s="35">
        <f t="shared" si="1"/>
        <v>0</v>
      </c>
    </row>
    <row r="15" spans="1:19" ht="36" customHeight="1" x14ac:dyDescent="0.4">
      <c r="A15" s="164"/>
      <c r="B15" s="164"/>
      <c r="C15" s="115"/>
      <c r="D15" s="115"/>
      <c r="E15" s="115"/>
      <c r="F15" s="115"/>
      <c r="G15" s="115"/>
      <c r="H15" s="115"/>
      <c r="I15" s="115"/>
      <c r="J15" s="63"/>
      <c r="Q15" s="35" t="str">
        <f>'(附表2)実施状況報告（５月）'!Q15</f>
        <v>上田西</v>
      </c>
      <c r="R15" s="35">
        <f t="shared" si="0"/>
        <v>0</v>
      </c>
      <c r="S15" s="35">
        <f t="shared" si="1"/>
        <v>0</v>
      </c>
    </row>
    <row r="16" spans="1:19" ht="18" customHeight="1" x14ac:dyDescent="0.4">
      <c r="Q16" s="35" t="str">
        <f>'(附表2)実施状況報告（５月）'!Q16</f>
        <v>円城</v>
      </c>
      <c r="R16" s="35">
        <f t="shared" si="0"/>
        <v>0</v>
      </c>
      <c r="S16" s="35">
        <f t="shared" si="1"/>
        <v>0</v>
      </c>
    </row>
    <row r="17" spans="1:19" ht="24.95" customHeight="1" x14ac:dyDescent="0.4">
      <c r="A17" s="40" t="s">
        <v>89</v>
      </c>
      <c r="Q17" s="35" t="str">
        <f>'(附表2)実施状況報告（５月）'!Q17</f>
        <v>案田</v>
      </c>
      <c r="R17" s="35">
        <f t="shared" si="0"/>
        <v>0</v>
      </c>
      <c r="S17" s="35">
        <f t="shared" si="1"/>
        <v>0</v>
      </c>
    </row>
    <row r="18" spans="1:19" ht="24.95" customHeight="1" x14ac:dyDescent="0.4">
      <c r="A18" s="40" t="s">
        <v>60</v>
      </c>
      <c r="Q18" s="35" t="str">
        <f>'(附表2)実施状況報告（５月）'!Q18</f>
        <v>高富</v>
      </c>
      <c r="R18" s="35">
        <f t="shared" si="0"/>
        <v>0</v>
      </c>
      <c r="S18" s="35">
        <f t="shared" si="1"/>
        <v>0</v>
      </c>
    </row>
    <row r="19" spans="1:19" ht="24.95" customHeight="1" x14ac:dyDescent="0.4">
      <c r="A19" s="53" t="s">
        <v>90</v>
      </c>
      <c r="Q19" s="35" t="str">
        <f>'(附表2)実施状況報告（５月）'!Q19</f>
        <v>神瀬</v>
      </c>
      <c r="R19" s="35">
        <f t="shared" si="0"/>
        <v>0</v>
      </c>
      <c r="S19" s="35">
        <f t="shared" si="1"/>
        <v>0</v>
      </c>
    </row>
    <row r="20" spans="1:19" ht="42.95" customHeight="1" x14ac:dyDescent="0.4">
      <c r="A20" s="165" t="s">
        <v>126</v>
      </c>
      <c r="B20" s="28" t="s">
        <v>49</v>
      </c>
      <c r="C20" s="28" t="s">
        <v>51</v>
      </c>
      <c r="D20" s="28" t="s">
        <v>32</v>
      </c>
      <c r="E20" s="41" t="s">
        <v>162</v>
      </c>
      <c r="F20" s="41" t="s">
        <v>163</v>
      </c>
      <c r="G20" s="28" t="s">
        <v>33</v>
      </c>
      <c r="H20" s="41" t="s">
        <v>50</v>
      </c>
      <c r="I20" s="41" t="s">
        <v>35</v>
      </c>
      <c r="J20" s="41" t="s">
        <v>113</v>
      </c>
      <c r="Q20" s="35" t="str">
        <f>'(附表2)実施状況報告（５月）'!Q20</f>
        <v>小森</v>
      </c>
      <c r="R20" s="35">
        <f t="shared" si="0"/>
        <v>0</v>
      </c>
      <c r="S20" s="35">
        <f t="shared" si="1"/>
        <v>0</v>
      </c>
    </row>
    <row r="21" spans="1:19" ht="24.95" customHeight="1" x14ac:dyDescent="0.4">
      <c r="A21" s="166"/>
      <c r="B21" s="49"/>
      <c r="C21" s="59"/>
      <c r="D21" s="49"/>
      <c r="E21" s="49"/>
      <c r="F21" s="49"/>
      <c r="G21" s="49"/>
      <c r="H21" s="50"/>
      <c r="I21" s="42">
        <f>IF(AND(B21&lt;&gt;"",C21&lt;&gt;"",D21&lt;&gt;"",E21&lt;&gt;"",F21&lt;&gt;"",G21&lt;&gt;"",H21&lt;&gt;""),VLOOKUP(G21,通所リハビリテーション費!$A$20:$B$24,2,0),0)</f>
        <v>0</v>
      </c>
      <c r="J21" s="42">
        <f>(I21*H21)*0.1*10</f>
        <v>0</v>
      </c>
      <c r="Q21" s="35" t="str">
        <f>'(附表2)実施状況報告（５月）'!Q21</f>
        <v>尾原</v>
      </c>
      <c r="R21" s="35">
        <f t="shared" si="0"/>
        <v>0</v>
      </c>
      <c r="S21" s="35">
        <f t="shared" si="1"/>
        <v>0</v>
      </c>
    </row>
    <row r="22" spans="1:19" ht="24.95" customHeight="1" x14ac:dyDescent="0.4">
      <c r="A22" s="166"/>
      <c r="B22" s="49"/>
      <c r="C22" s="59"/>
      <c r="D22" s="49"/>
      <c r="E22" s="49"/>
      <c r="F22" s="49"/>
      <c r="G22" s="49"/>
      <c r="H22" s="50"/>
      <c r="I22" s="42">
        <f>IF(AND(B22&lt;&gt;"",C22&lt;&gt;"",D22&lt;&gt;"",E22&lt;&gt;"",F22&lt;&gt;"",G22&lt;&gt;"",H22&lt;&gt;""),VLOOKUP(G22,通所リハビリテーション費!$A$20:$B$24,2,0),0)</f>
        <v>0</v>
      </c>
      <c r="J22" s="42">
        <f t="shared" ref="J22:J25" si="2">(I22*H22)*0.1*10</f>
        <v>0</v>
      </c>
      <c r="Q22" s="35" t="str">
        <f>'(附表2)実施状況報告（５月）'!Q22</f>
        <v>笹目</v>
      </c>
      <c r="R22" s="35">
        <f t="shared" si="0"/>
        <v>0</v>
      </c>
      <c r="S22" s="35">
        <f t="shared" si="1"/>
        <v>0</v>
      </c>
    </row>
    <row r="23" spans="1:19" ht="24.95" customHeight="1" x14ac:dyDescent="0.4">
      <c r="A23" s="166"/>
      <c r="B23" s="49"/>
      <c r="C23" s="59"/>
      <c r="D23" s="49"/>
      <c r="E23" s="49"/>
      <c r="F23" s="49"/>
      <c r="G23" s="49"/>
      <c r="H23" s="50"/>
      <c r="I23" s="42">
        <f>IF(AND(B23&lt;&gt;"",C23&lt;&gt;"",D23&lt;&gt;"",E23&lt;&gt;"",F23&lt;&gt;"",G23&lt;&gt;"",H23&lt;&gt;""),VLOOKUP(G23,通所リハビリテーション費!$A$20:$B$24,2,0),0)</f>
        <v>0</v>
      </c>
      <c r="J23" s="42">
        <f t="shared" si="2"/>
        <v>0</v>
      </c>
      <c r="Q23" s="35" t="str">
        <f>'(附表2)実施状況報告（５月）'!Q23</f>
        <v>福沢</v>
      </c>
      <c r="R23" s="35">
        <f t="shared" si="0"/>
        <v>0</v>
      </c>
      <c r="S23" s="35">
        <f t="shared" si="1"/>
        <v>0</v>
      </c>
    </row>
    <row r="24" spans="1:19" ht="24.95" customHeight="1" x14ac:dyDescent="0.4">
      <c r="A24" s="166"/>
      <c r="B24" s="49"/>
      <c r="C24" s="59"/>
      <c r="D24" s="49"/>
      <c r="E24" s="49"/>
      <c r="F24" s="49"/>
      <c r="G24" s="49"/>
      <c r="H24" s="50"/>
      <c r="I24" s="42">
        <f>IF(AND(B24&lt;&gt;"",C24&lt;&gt;"",D24&lt;&gt;"",E24&lt;&gt;"",F24&lt;&gt;"",G24&lt;&gt;"",H24&lt;&gt;""),VLOOKUP(G24,通所リハビリテーション費!$A$20:$B$24,2,0),0)</f>
        <v>0</v>
      </c>
      <c r="J24" s="42">
        <f t="shared" si="2"/>
        <v>0</v>
      </c>
      <c r="Q24" s="35" t="str">
        <f>'(附表2)実施状況報告（５月）'!Q24</f>
        <v>溝部</v>
      </c>
      <c r="R24" s="35">
        <f t="shared" si="0"/>
        <v>0</v>
      </c>
      <c r="S24" s="35">
        <f t="shared" si="1"/>
        <v>0</v>
      </c>
    </row>
    <row r="25" spans="1:19" ht="24.95" customHeight="1" x14ac:dyDescent="0.4">
      <c r="A25" s="166"/>
      <c r="B25" s="49"/>
      <c r="C25" s="59"/>
      <c r="D25" s="49"/>
      <c r="E25" s="49"/>
      <c r="F25" s="49"/>
      <c r="G25" s="49"/>
      <c r="H25" s="50"/>
      <c r="I25" s="42">
        <f>IF(AND(B25&lt;&gt;"",C25&lt;&gt;"",D25&lt;&gt;"",E25&lt;&gt;"",F25&lt;&gt;"",G25&lt;&gt;"",H25&lt;&gt;""),VLOOKUP(G25,通所リハビリテーション費!$A$20:$B$24,2,0),0)</f>
        <v>0</v>
      </c>
      <c r="J25" s="42">
        <f t="shared" si="2"/>
        <v>0</v>
      </c>
      <c r="Q25" s="35"/>
      <c r="R25" s="35">
        <f t="shared" si="0"/>
        <v>0</v>
      </c>
      <c r="S25" s="35">
        <f t="shared" si="1"/>
        <v>0</v>
      </c>
    </row>
    <row r="26" spans="1:19" ht="24.95" customHeight="1" x14ac:dyDescent="0.4">
      <c r="A26" s="166"/>
      <c r="B26" s="49"/>
      <c r="C26" s="49"/>
      <c r="D26" s="49"/>
      <c r="E26" s="49"/>
      <c r="F26" s="49"/>
      <c r="G26" s="49"/>
      <c r="H26" s="50"/>
      <c r="I26" s="42">
        <f>IF(AND(B26&lt;&gt;"",C26&lt;&gt;"",D26&lt;&gt;"",E26&lt;&gt;"",F26&lt;&gt;"",G26&lt;&gt;"",H26&lt;&gt;""),VLOOKUP(G26,通所リハビリテーション費!$A$20:$B$24,2,0),0)</f>
        <v>0</v>
      </c>
      <c r="J26" s="42">
        <f>(I26*H26)*0.1*10</f>
        <v>0</v>
      </c>
      <c r="Q26" s="35"/>
      <c r="R26" s="35">
        <f t="shared" si="0"/>
        <v>0</v>
      </c>
      <c r="S26" s="35">
        <f t="shared" si="1"/>
        <v>0</v>
      </c>
    </row>
    <row r="27" spans="1:19" ht="24.95" customHeight="1" x14ac:dyDescent="0.4">
      <c r="A27" s="166"/>
      <c r="B27" s="49"/>
      <c r="C27" s="49"/>
      <c r="D27" s="49"/>
      <c r="E27" s="49"/>
      <c r="F27" s="49"/>
      <c r="G27" s="49"/>
      <c r="H27" s="50"/>
      <c r="I27" s="42">
        <f>IF(AND(B27&lt;&gt;"",C27&lt;&gt;"",D27&lt;&gt;"",E27&lt;&gt;"",F27&lt;&gt;"",G27&lt;&gt;"",H27&lt;&gt;""),VLOOKUP(G27,通所リハビリテーション費!$A$20:$B$24,2,0),0)</f>
        <v>0</v>
      </c>
      <c r="J27" s="42">
        <f t="shared" ref="J27:J30" si="3">(I27*H27)*0.1*10</f>
        <v>0</v>
      </c>
      <c r="Q27" s="35"/>
      <c r="R27" s="35">
        <f t="shared" si="0"/>
        <v>0</v>
      </c>
      <c r="S27" s="35">
        <f t="shared" si="1"/>
        <v>0</v>
      </c>
    </row>
    <row r="28" spans="1:19" ht="24.95" customHeight="1" x14ac:dyDescent="0.4">
      <c r="A28" s="166"/>
      <c r="B28" s="49"/>
      <c r="C28" s="49"/>
      <c r="D28" s="49"/>
      <c r="E28" s="49"/>
      <c r="F28" s="49"/>
      <c r="G28" s="49"/>
      <c r="H28" s="50"/>
      <c r="I28" s="42">
        <f>IF(AND(B28&lt;&gt;"",C28&lt;&gt;"",D28&lt;&gt;"",E28&lt;&gt;"",F28&lt;&gt;"",G28&lt;&gt;"",H28&lt;&gt;""),VLOOKUP(G28,通所リハビリテーション費!$A$20:$B$24,2,0),0)</f>
        <v>0</v>
      </c>
      <c r="J28" s="42">
        <f t="shared" si="3"/>
        <v>0</v>
      </c>
      <c r="Q28" s="35"/>
      <c r="R28" s="35">
        <f t="shared" si="0"/>
        <v>0</v>
      </c>
      <c r="S28" s="35">
        <f t="shared" si="1"/>
        <v>0</v>
      </c>
    </row>
    <row r="29" spans="1:19" ht="24.95" customHeight="1" x14ac:dyDescent="0.4">
      <c r="A29" s="166"/>
      <c r="B29" s="49"/>
      <c r="C29" s="49"/>
      <c r="D29" s="49"/>
      <c r="E29" s="49"/>
      <c r="F29" s="49"/>
      <c r="G29" s="49"/>
      <c r="H29" s="50"/>
      <c r="I29" s="42">
        <f>IF(AND(B29&lt;&gt;"",C29&lt;&gt;"",D29&lt;&gt;"",E29&lt;&gt;"",F29&lt;&gt;"",G29&lt;&gt;"",H29&lt;&gt;""),VLOOKUP(G29,通所リハビリテーション費!$A$20:$B$24,2,0),0)</f>
        <v>0</v>
      </c>
      <c r="J29" s="42">
        <f t="shared" si="3"/>
        <v>0</v>
      </c>
      <c r="Q29" s="35"/>
      <c r="R29" s="35">
        <f t="shared" si="0"/>
        <v>0</v>
      </c>
      <c r="S29" s="35">
        <f t="shared" si="1"/>
        <v>0</v>
      </c>
    </row>
    <row r="30" spans="1:19" ht="24.95" customHeight="1" x14ac:dyDescent="0.4">
      <c r="A30" s="167"/>
      <c r="B30" s="49"/>
      <c r="C30" s="49"/>
      <c r="D30" s="49"/>
      <c r="E30" s="49"/>
      <c r="F30" s="49"/>
      <c r="G30" s="49"/>
      <c r="H30" s="50"/>
      <c r="I30" s="42">
        <f>IF(AND(B30&lt;&gt;"",C30&lt;&gt;"",D30&lt;&gt;"",E30&lt;&gt;"",F30&lt;&gt;"",G30&lt;&gt;"",H30&lt;&gt;""),VLOOKUP(G30,通所リハビリテーション費!$A$20:$B$24,2,0),0)</f>
        <v>0</v>
      </c>
      <c r="J30" s="42">
        <f t="shared" si="3"/>
        <v>0</v>
      </c>
      <c r="Q30" s="35"/>
      <c r="R30" s="35">
        <f t="shared" si="0"/>
        <v>0</v>
      </c>
      <c r="S30" s="35">
        <f t="shared" si="1"/>
        <v>0</v>
      </c>
    </row>
    <row r="31" spans="1:19" ht="24.95" customHeight="1" x14ac:dyDescent="0.4">
      <c r="A31" s="110" t="s">
        <v>38</v>
      </c>
      <c r="B31" s="111"/>
      <c r="C31" s="111"/>
      <c r="D31" s="111"/>
      <c r="E31" s="111"/>
      <c r="F31" s="111"/>
      <c r="G31" s="112"/>
      <c r="H31" s="43">
        <f>SUMIF(H21:H30,"&lt;&gt;#N/A")</f>
        <v>0</v>
      </c>
      <c r="I31" s="43">
        <f t="shared" ref="I31:J31" si="4">SUMIF(I21:I30,"&lt;&gt;#N/A")</f>
        <v>0</v>
      </c>
      <c r="J31" s="43">
        <f t="shared" si="4"/>
        <v>0</v>
      </c>
      <c r="Q31" s="35"/>
      <c r="R31" s="35">
        <f t="shared" si="0"/>
        <v>0</v>
      </c>
      <c r="S31" s="35">
        <f t="shared" si="1"/>
        <v>0</v>
      </c>
    </row>
    <row r="32" spans="1:19" ht="24.95" customHeight="1" x14ac:dyDescent="0.4">
      <c r="A32" s="54"/>
      <c r="B32" s="54"/>
      <c r="C32" s="54"/>
      <c r="D32" s="54"/>
      <c r="E32" s="54"/>
      <c r="F32" s="54"/>
      <c r="G32" s="55"/>
      <c r="H32" s="55"/>
      <c r="I32" s="55"/>
      <c r="Q32" s="35"/>
      <c r="R32" s="35">
        <f t="shared" si="0"/>
        <v>0</v>
      </c>
      <c r="S32" s="35">
        <f t="shared" si="1"/>
        <v>0</v>
      </c>
    </row>
    <row r="33" spans="1:19" ht="24.95" customHeight="1" x14ac:dyDescent="0.4">
      <c r="A33" s="56" t="s">
        <v>91</v>
      </c>
      <c r="B33" s="54"/>
      <c r="C33" s="54"/>
      <c r="D33" s="54"/>
      <c r="E33" s="54"/>
      <c r="F33" s="54"/>
      <c r="G33" s="55"/>
      <c r="H33" s="55"/>
      <c r="I33" s="55"/>
      <c r="Q33" s="35"/>
      <c r="R33" s="35">
        <f t="shared" si="0"/>
        <v>0</v>
      </c>
      <c r="S33" s="35">
        <f t="shared" si="1"/>
        <v>0</v>
      </c>
    </row>
    <row r="34" spans="1:19" ht="42.95" customHeight="1" x14ac:dyDescent="0.4">
      <c r="A34" s="160" t="s">
        <v>126</v>
      </c>
      <c r="B34" s="28" t="s">
        <v>49</v>
      </c>
      <c r="C34" s="28" t="s">
        <v>51</v>
      </c>
      <c r="D34" s="28" t="s">
        <v>32</v>
      </c>
      <c r="E34" s="41" t="s">
        <v>162</v>
      </c>
      <c r="F34" s="41" t="s">
        <v>163</v>
      </c>
      <c r="G34" s="28" t="s">
        <v>33</v>
      </c>
      <c r="H34" s="41" t="s">
        <v>133</v>
      </c>
      <c r="I34" s="41" t="s">
        <v>35</v>
      </c>
      <c r="J34" s="41" t="s">
        <v>113</v>
      </c>
      <c r="Q34" s="35"/>
      <c r="R34" s="35">
        <f t="shared" si="0"/>
        <v>0</v>
      </c>
      <c r="S34" s="35">
        <f t="shared" si="1"/>
        <v>0</v>
      </c>
    </row>
    <row r="35" spans="1:19" ht="24.95" customHeight="1" x14ac:dyDescent="0.4">
      <c r="A35" s="160"/>
      <c r="B35" s="49"/>
      <c r="C35" s="59"/>
      <c r="D35" s="49"/>
      <c r="E35" s="49"/>
      <c r="F35" s="49"/>
      <c r="G35" s="49"/>
      <c r="H35" s="50"/>
      <c r="I35" s="42">
        <f>IF(AND(B35&lt;&gt;"",C35&lt;&gt;"",D35&lt;&gt;"",E35&lt;&gt;"",F35&lt;&gt;"",G35&lt;&gt;"",H35&lt;&gt;""),VLOOKUP(G35,通所リハビリテーション費!$A$20:$B$24,2,0),0)</f>
        <v>0</v>
      </c>
      <c r="J35" s="42">
        <f>((I35*H35)*0.1*10)/2</f>
        <v>0</v>
      </c>
      <c r="Q35" s="35"/>
      <c r="R35" s="35">
        <f t="shared" si="0"/>
        <v>0</v>
      </c>
      <c r="S35" s="35">
        <f t="shared" si="1"/>
        <v>0</v>
      </c>
    </row>
    <row r="36" spans="1:19" ht="24.95" customHeight="1" x14ac:dyDescent="0.4">
      <c r="A36" s="160"/>
      <c r="B36" s="49"/>
      <c r="C36" s="59"/>
      <c r="D36" s="49"/>
      <c r="E36" s="49"/>
      <c r="F36" s="49"/>
      <c r="G36" s="49"/>
      <c r="H36" s="50"/>
      <c r="I36" s="42">
        <f>IF(AND(B36&lt;&gt;"",C36&lt;&gt;"",D36&lt;&gt;"",E36&lt;&gt;"",F36&lt;&gt;"",G36&lt;&gt;"",H36&lt;&gt;""),VLOOKUP(G36,通所リハビリテーション費!$A$20:$B$24,2,0),0)</f>
        <v>0</v>
      </c>
      <c r="J36" s="42">
        <f t="shared" ref="J36:J39" si="5">((I36*H36)*0.1*10)/2</f>
        <v>0</v>
      </c>
      <c r="Q36" s="35"/>
      <c r="R36" s="35">
        <f t="shared" si="0"/>
        <v>0</v>
      </c>
      <c r="S36" s="35">
        <f t="shared" si="1"/>
        <v>0</v>
      </c>
    </row>
    <row r="37" spans="1:19" ht="24.95" customHeight="1" x14ac:dyDescent="0.4">
      <c r="A37" s="160"/>
      <c r="B37" s="49"/>
      <c r="C37" s="59"/>
      <c r="D37" s="49"/>
      <c r="E37" s="49"/>
      <c r="F37" s="49"/>
      <c r="G37" s="49"/>
      <c r="H37" s="50"/>
      <c r="I37" s="42">
        <f>IF(AND(B37&lt;&gt;"",C37&lt;&gt;"",D37&lt;&gt;"",E37&lt;&gt;"",F37&lt;&gt;"",G37&lt;&gt;"",H37&lt;&gt;""),VLOOKUP(G37,通所リハビリテーション費!$A$20:$B$24,2,0),0)</f>
        <v>0</v>
      </c>
      <c r="J37" s="42">
        <f t="shared" si="5"/>
        <v>0</v>
      </c>
      <c r="Q37" s="35"/>
      <c r="R37" s="35">
        <f t="shared" si="0"/>
        <v>0</v>
      </c>
      <c r="S37" s="35">
        <f t="shared" si="1"/>
        <v>0</v>
      </c>
    </row>
    <row r="38" spans="1:19" ht="24.95" customHeight="1" x14ac:dyDescent="0.4">
      <c r="A38" s="160"/>
      <c r="B38" s="49"/>
      <c r="C38" s="59"/>
      <c r="D38" s="49"/>
      <c r="E38" s="49"/>
      <c r="F38" s="49"/>
      <c r="G38" s="49"/>
      <c r="H38" s="50"/>
      <c r="I38" s="42">
        <f>IF(AND(B38&lt;&gt;"",C38&lt;&gt;"",D38&lt;&gt;"",E38&lt;&gt;"",F38&lt;&gt;"",G38&lt;&gt;"",H38&lt;&gt;""),VLOOKUP(G38,通所リハビリテーション費!$A$20:$B$24,2,0),0)</f>
        <v>0</v>
      </c>
      <c r="J38" s="42">
        <f t="shared" si="5"/>
        <v>0</v>
      </c>
      <c r="Q38" s="35"/>
      <c r="R38" s="35">
        <f t="shared" si="0"/>
        <v>0</v>
      </c>
      <c r="S38" s="35">
        <f t="shared" si="1"/>
        <v>0</v>
      </c>
    </row>
    <row r="39" spans="1:19" ht="24.95" customHeight="1" x14ac:dyDescent="0.4">
      <c r="A39" s="160"/>
      <c r="B39" s="49"/>
      <c r="C39" s="59"/>
      <c r="D39" s="49"/>
      <c r="E39" s="49"/>
      <c r="F39" s="49"/>
      <c r="G39" s="49"/>
      <c r="H39" s="50"/>
      <c r="I39" s="42">
        <f>IF(AND(B39&lt;&gt;"",C39&lt;&gt;"",D39&lt;&gt;"",E39&lt;&gt;"",F39&lt;&gt;"",G39&lt;&gt;"",H39&lt;&gt;""),VLOOKUP(G39,通所リハビリテーション費!$A$20:$B$24,2,0),0)</f>
        <v>0</v>
      </c>
      <c r="J39" s="42">
        <f t="shared" si="5"/>
        <v>0</v>
      </c>
      <c r="Q39" s="35"/>
      <c r="R39" s="35">
        <f t="shared" si="0"/>
        <v>0</v>
      </c>
      <c r="S39" s="35">
        <f t="shared" si="1"/>
        <v>0</v>
      </c>
    </row>
    <row r="40" spans="1:19" ht="24.95" customHeight="1" x14ac:dyDescent="0.4">
      <c r="A40" s="154" t="s">
        <v>38</v>
      </c>
      <c r="B40" s="155"/>
      <c r="C40" s="155"/>
      <c r="D40" s="155"/>
      <c r="E40" s="155"/>
      <c r="F40" s="155"/>
      <c r="G40" s="156"/>
      <c r="H40" s="57">
        <f>SUMIF(H35:H39,"&lt;&gt;#N/A")</f>
        <v>0</v>
      </c>
      <c r="I40" s="57">
        <f t="shared" ref="I40:J40" si="6">SUMIF(I35:I39,"&lt;&gt;#N/A")</f>
        <v>0</v>
      </c>
      <c r="J40" s="57">
        <f t="shared" si="6"/>
        <v>0</v>
      </c>
      <c r="Q40" s="35"/>
      <c r="R40" s="35">
        <f t="shared" si="0"/>
        <v>0</v>
      </c>
      <c r="S40" s="35">
        <f t="shared" si="1"/>
        <v>0</v>
      </c>
    </row>
    <row r="41" spans="1:19" ht="24.95" customHeight="1" x14ac:dyDescent="0.4">
      <c r="A41" s="26"/>
      <c r="B41" s="26"/>
      <c r="C41" s="26"/>
      <c r="D41" s="26"/>
      <c r="E41" s="26"/>
      <c r="F41" s="26"/>
      <c r="G41" s="26"/>
      <c r="H41" s="27"/>
      <c r="I41" s="27"/>
      <c r="J41" s="27"/>
      <c r="Q41" s="35"/>
      <c r="R41" s="35">
        <f t="shared" si="0"/>
        <v>0</v>
      </c>
      <c r="S41" s="35">
        <f t="shared" si="1"/>
        <v>0</v>
      </c>
    </row>
    <row r="42" spans="1:19" ht="24.95" customHeight="1" x14ac:dyDescent="0.4">
      <c r="A42" s="40" t="s">
        <v>39</v>
      </c>
      <c r="Q42" s="35"/>
      <c r="R42" s="35">
        <f t="shared" si="0"/>
        <v>0</v>
      </c>
      <c r="S42" s="35">
        <f t="shared" si="1"/>
        <v>0</v>
      </c>
    </row>
    <row r="43" spans="1:19" ht="24.95" customHeight="1" x14ac:dyDescent="0.4">
      <c r="A43" s="53" t="s">
        <v>90</v>
      </c>
      <c r="Q43" s="35"/>
      <c r="R43" s="35">
        <f t="shared" si="0"/>
        <v>0</v>
      </c>
      <c r="S43" s="35">
        <f t="shared" si="1"/>
        <v>0</v>
      </c>
    </row>
    <row r="44" spans="1:19" ht="42.95" customHeight="1" x14ac:dyDescent="0.4">
      <c r="A44" s="160" t="s">
        <v>127</v>
      </c>
      <c r="B44" s="28" t="s">
        <v>49</v>
      </c>
      <c r="C44" s="28" t="s">
        <v>51</v>
      </c>
      <c r="D44" s="28" t="s">
        <v>32</v>
      </c>
      <c r="E44" s="41" t="s">
        <v>162</v>
      </c>
      <c r="F44" s="41" t="s">
        <v>163</v>
      </c>
      <c r="G44" s="28" t="s">
        <v>33</v>
      </c>
      <c r="H44" s="41" t="s">
        <v>50</v>
      </c>
      <c r="I44" s="41" t="s">
        <v>35</v>
      </c>
      <c r="J44" s="41" t="s">
        <v>113</v>
      </c>
      <c r="Q44" s="35"/>
      <c r="R44" s="35">
        <f t="shared" si="0"/>
        <v>0</v>
      </c>
      <c r="S44" s="35">
        <f t="shared" si="1"/>
        <v>0</v>
      </c>
    </row>
    <row r="45" spans="1:19" ht="24.95" customHeight="1" x14ac:dyDescent="0.4">
      <c r="A45" s="160"/>
      <c r="B45" s="49"/>
      <c r="C45" s="59"/>
      <c r="D45" s="49"/>
      <c r="E45" s="49"/>
      <c r="F45" s="49"/>
      <c r="G45" s="49"/>
      <c r="H45" s="50"/>
      <c r="I45" s="42">
        <f>IF(AND(B45&lt;&gt;"",C45&lt;&gt;"",D45&lt;&gt;"",E45&lt;&gt;"",F45&lt;&gt;"",G45&lt;&gt;"",H45&lt;&gt;""),VLOOKUP(G45,通所リハビリテーション費!$A$27:$B$31,2,0),0)</f>
        <v>0</v>
      </c>
      <c r="J45" s="42">
        <f>(I45*H45)*0.1*10</f>
        <v>0</v>
      </c>
      <c r="Q45" s="35"/>
      <c r="R45" s="35">
        <f t="shared" si="0"/>
        <v>0</v>
      </c>
      <c r="S45" s="35">
        <f t="shared" si="1"/>
        <v>0</v>
      </c>
    </row>
    <row r="46" spans="1:19" ht="24.95" customHeight="1" x14ac:dyDescent="0.4">
      <c r="A46" s="160"/>
      <c r="B46" s="49"/>
      <c r="C46" s="59"/>
      <c r="D46" s="49"/>
      <c r="E46" s="49"/>
      <c r="F46" s="49"/>
      <c r="G46" s="49"/>
      <c r="H46" s="50"/>
      <c r="I46" s="42">
        <f>IF(AND(B46&lt;&gt;"",C46&lt;&gt;"",D46&lt;&gt;"",E46&lt;&gt;"",F46&lt;&gt;"",G46&lt;&gt;"",H46&lt;&gt;""),VLOOKUP(G46,通所リハビリテーション費!$A$27:$B$31,2,0),0)</f>
        <v>0</v>
      </c>
      <c r="J46" s="42">
        <f t="shared" ref="J46:J49" si="7">(I46*H46)*0.1*10</f>
        <v>0</v>
      </c>
      <c r="R46" s="33">
        <f>SUM(R3:R45)</f>
        <v>0</v>
      </c>
      <c r="S46" s="33">
        <f>SUM(S3:S45)</f>
        <v>0</v>
      </c>
    </row>
    <row r="47" spans="1:19" ht="24.95" customHeight="1" x14ac:dyDescent="0.4">
      <c r="A47" s="160"/>
      <c r="B47" s="49"/>
      <c r="C47" s="59"/>
      <c r="D47" s="49"/>
      <c r="E47" s="49"/>
      <c r="F47" s="49"/>
      <c r="G47" s="49"/>
      <c r="H47" s="50"/>
      <c r="I47" s="42">
        <f>IF(AND(B47&lt;&gt;"",C47&lt;&gt;"",D47&lt;&gt;"",E47&lt;&gt;"",F47&lt;&gt;"",G47&lt;&gt;"",H47&lt;&gt;""),VLOOKUP(G47,通所リハビリテーション費!$A$27:$B$31,2,0),0)</f>
        <v>0</v>
      </c>
      <c r="J47" s="42">
        <f t="shared" si="7"/>
        <v>0</v>
      </c>
    </row>
    <row r="48" spans="1:19" ht="24.95" customHeight="1" x14ac:dyDescent="0.4">
      <c r="A48" s="160"/>
      <c r="B48" s="49"/>
      <c r="C48" s="59"/>
      <c r="D48" s="49"/>
      <c r="E48" s="49"/>
      <c r="F48" s="49"/>
      <c r="G48" s="49"/>
      <c r="H48" s="50"/>
      <c r="I48" s="42">
        <f>IF(AND(B48&lt;&gt;"",C48&lt;&gt;"",D48&lt;&gt;"",E48&lt;&gt;"",F48&lt;&gt;"",G48&lt;&gt;"",H48&lt;&gt;""),VLOOKUP(G48,通所リハビリテーション費!$A$27:$B$31,2,0),0)</f>
        <v>0</v>
      </c>
      <c r="J48" s="42">
        <f t="shared" si="7"/>
        <v>0</v>
      </c>
    </row>
    <row r="49" spans="1:10" ht="24.95" customHeight="1" x14ac:dyDescent="0.4">
      <c r="A49" s="160"/>
      <c r="B49" s="49"/>
      <c r="C49" s="59"/>
      <c r="D49" s="49"/>
      <c r="E49" s="49"/>
      <c r="F49" s="49"/>
      <c r="G49" s="49"/>
      <c r="H49" s="50"/>
      <c r="I49" s="42">
        <f>IF(AND(B49&lt;&gt;"",C49&lt;&gt;"",D49&lt;&gt;"",E49&lt;&gt;"",F49&lt;&gt;"",G49&lt;&gt;"",H49&lt;&gt;""),VLOOKUP(G49,通所リハビリテーション費!$A$27:$B$31,2,0),0)</f>
        <v>0</v>
      </c>
      <c r="J49" s="42">
        <f t="shared" si="7"/>
        <v>0</v>
      </c>
    </row>
    <row r="50" spans="1:10" ht="24.95" customHeight="1" x14ac:dyDescent="0.4">
      <c r="A50" s="160"/>
      <c r="B50" s="49"/>
      <c r="C50" s="49"/>
      <c r="D50" s="49"/>
      <c r="E50" s="49"/>
      <c r="F50" s="49"/>
      <c r="G50" s="49"/>
      <c r="H50" s="50"/>
      <c r="I50" s="42">
        <f>IF(AND(B50&lt;&gt;"",C50&lt;&gt;"",D50&lt;&gt;"",E50&lt;&gt;"",F50&lt;&gt;"",G50&lt;&gt;"",H50&lt;&gt;""),VLOOKUP(G50,通所リハビリテーション費!$A$27:$B$31,2,0),0)</f>
        <v>0</v>
      </c>
      <c r="J50" s="42">
        <f>(I50*H50)*0.1*10</f>
        <v>0</v>
      </c>
    </row>
    <row r="51" spans="1:10" ht="24.95" customHeight="1" x14ac:dyDescent="0.4">
      <c r="A51" s="160"/>
      <c r="B51" s="49"/>
      <c r="C51" s="49"/>
      <c r="D51" s="49"/>
      <c r="E51" s="49"/>
      <c r="F51" s="49"/>
      <c r="G51" s="49"/>
      <c r="H51" s="50"/>
      <c r="I51" s="42">
        <f>IF(AND(B51&lt;&gt;"",C51&lt;&gt;"",D51&lt;&gt;"",E51&lt;&gt;"",F51&lt;&gt;"",G51&lt;&gt;"",H51&lt;&gt;""),VLOOKUP(G51,通所リハビリテーション費!$A$27:$B$31,2,0),0)</f>
        <v>0</v>
      </c>
      <c r="J51" s="42">
        <f t="shared" ref="J51:J54" si="8">(I51*H51)*0.1*10</f>
        <v>0</v>
      </c>
    </row>
    <row r="52" spans="1:10" ht="24.95" customHeight="1" x14ac:dyDescent="0.4">
      <c r="A52" s="160"/>
      <c r="B52" s="49"/>
      <c r="C52" s="49"/>
      <c r="D52" s="49"/>
      <c r="E52" s="49"/>
      <c r="F52" s="49"/>
      <c r="G52" s="49"/>
      <c r="H52" s="50"/>
      <c r="I52" s="42">
        <f>IF(AND(B52&lt;&gt;"",C52&lt;&gt;"",D52&lt;&gt;"",E52&lt;&gt;"",F52&lt;&gt;"",G52&lt;&gt;"",H52&lt;&gt;""),VLOOKUP(G52,通所リハビリテーション費!$A$27:$B$31,2,0),0)</f>
        <v>0</v>
      </c>
      <c r="J52" s="42">
        <f t="shared" si="8"/>
        <v>0</v>
      </c>
    </row>
    <row r="53" spans="1:10" ht="24.95" customHeight="1" x14ac:dyDescent="0.4">
      <c r="A53" s="160"/>
      <c r="B53" s="49"/>
      <c r="C53" s="49"/>
      <c r="D53" s="49"/>
      <c r="E53" s="49"/>
      <c r="F53" s="49"/>
      <c r="G53" s="49"/>
      <c r="H53" s="50"/>
      <c r="I53" s="42">
        <f>IF(AND(B53&lt;&gt;"",C53&lt;&gt;"",D53&lt;&gt;"",E53&lt;&gt;"",F53&lt;&gt;"",G53&lt;&gt;"",H53&lt;&gt;""),VLOOKUP(G53,通所リハビリテーション費!$A$27:$B$31,2,0),0)</f>
        <v>0</v>
      </c>
      <c r="J53" s="42">
        <f t="shared" si="8"/>
        <v>0</v>
      </c>
    </row>
    <row r="54" spans="1:10" ht="24.95" customHeight="1" x14ac:dyDescent="0.4">
      <c r="A54" s="160"/>
      <c r="B54" s="49"/>
      <c r="C54" s="49"/>
      <c r="D54" s="49"/>
      <c r="E54" s="49"/>
      <c r="F54" s="49"/>
      <c r="G54" s="49"/>
      <c r="H54" s="50"/>
      <c r="I54" s="42">
        <f>IF(AND(B54&lt;&gt;"",C54&lt;&gt;"",D54&lt;&gt;"",E54&lt;&gt;"",F54&lt;&gt;"",G54&lt;&gt;"",H54&lt;&gt;""),VLOOKUP(G54,通所リハビリテーション費!$A$27:$B$31,2,0),0)</f>
        <v>0</v>
      </c>
      <c r="J54" s="42">
        <f t="shared" si="8"/>
        <v>0</v>
      </c>
    </row>
    <row r="55" spans="1:10" ht="24.95" customHeight="1" x14ac:dyDescent="0.4">
      <c r="A55" s="110" t="s">
        <v>38</v>
      </c>
      <c r="B55" s="111"/>
      <c r="C55" s="111"/>
      <c r="D55" s="111"/>
      <c r="E55" s="111"/>
      <c r="F55" s="111"/>
      <c r="G55" s="112"/>
      <c r="H55" s="43">
        <f>SUMIF(H45:H54,"&lt;&gt;#N/A")</f>
        <v>0</v>
      </c>
      <c r="I55" s="43">
        <f t="shared" ref="I55:J55" si="9">SUMIF(I45:I54,"&lt;&gt;#N/A")</f>
        <v>0</v>
      </c>
      <c r="J55" s="43">
        <f t="shared" si="9"/>
        <v>0</v>
      </c>
    </row>
    <row r="56" spans="1:10" ht="24.95" customHeight="1" x14ac:dyDescent="0.4">
      <c r="A56" s="54"/>
      <c r="B56" s="54"/>
      <c r="C56" s="54"/>
      <c r="D56" s="54"/>
      <c r="E56" s="54"/>
      <c r="F56" s="54"/>
      <c r="G56" s="55"/>
      <c r="H56" s="55"/>
      <c r="I56" s="55"/>
    </row>
    <row r="57" spans="1:10" ht="24.95" customHeight="1" x14ac:dyDescent="0.4">
      <c r="A57" s="56" t="s">
        <v>91</v>
      </c>
      <c r="B57" s="54"/>
      <c r="C57" s="54"/>
      <c r="D57" s="54"/>
      <c r="E57" s="54"/>
      <c r="F57" s="54"/>
      <c r="G57" s="55"/>
      <c r="H57" s="55"/>
      <c r="I57" s="55"/>
    </row>
    <row r="58" spans="1:10" ht="42.95" customHeight="1" x14ac:dyDescent="0.4">
      <c r="A58" s="160" t="s">
        <v>127</v>
      </c>
      <c r="B58" s="28" t="s">
        <v>49</v>
      </c>
      <c r="C58" s="28" t="s">
        <v>51</v>
      </c>
      <c r="D58" s="28" t="s">
        <v>32</v>
      </c>
      <c r="E58" s="41" t="s">
        <v>162</v>
      </c>
      <c r="F58" s="41" t="s">
        <v>163</v>
      </c>
      <c r="G58" s="28" t="s">
        <v>33</v>
      </c>
      <c r="H58" s="41" t="s">
        <v>133</v>
      </c>
      <c r="I58" s="41" t="s">
        <v>35</v>
      </c>
      <c r="J58" s="41" t="s">
        <v>113</v>
      </c>
    </row>
    <row r="59" spans="1:10" ht="24.95" customHeight="1" x14ac:dyDescent="0.4">
      <c r="A59" s="160"/>
      <c r="B59" s="49"/>
      <c r="C59" s="59"/>
      <c r="D59" s="49"/>
      <c r="E59" s="49"/>
      <c r="F59" s="49"/>
      <c r="G59" s="49"/>
      <c r="H59" s="50"/>
      <c r="I59" s="42">
        <f>IF(AND(B59&lt;&gt;"",C59&lt;&gt;"",D59&lt;&gt;"",E59&lt;&gt;"",F59&lt;&gt;"",G59&lt;&gt;"",H59&lt;&gt;""),VLOOKUP(G59,通所リハビリテーション費!$A$27:$B$31,2,0),0)</f>
        <v>0</v>
      </c>
      <c r="J59" s="42">
        <f>((I59*H59)*0.1*10)/2</f>
        <v>0</v>
      </c>
    </row>
    <row r="60" spans="1:10" ht="24.95" customHeight="1" x14ac:dyDescent="0.4">
      <c r="A60" s="160"/>
      <c r="B60" s="49"/>
      <c r="C60" s="59"/>
      <c r="D60" s="49"/>
      <c r="E60" s="49"/>
      <c r="F60" s="49"/>
      <c r="G60" s="49"/>
      <c r="H60" s="50"/>
      <c r="I60" s="42">
        <f>IF(AND(B60&lt;&gt;"",C60&lt;&gt;"",D60&lt;&gt;"",E60&lt;&gt;"",F60&lt;&gt;"",G60&lt;&gt;"",H60&lt;&gt;""),VLOOKUP(G60,通所リハビリテーション費!$A$27:$B$31,2,0),0)</f>
        <v>0</v>
      </c>
      <c r="J60" s="42">
        <f t="shared" ref="J60:J63" si="10">((I60*H60)*0.1*10)/2</f>
        <v>0</v>
      </c>
    </row>
    <row r="61" spans="1:10" ht="24.95" customHeight="1" x14ac:dyDescent="0.4">
      <c r="A61" s="160"/>
      <c r="B61" s="49"/>
      <c r="C61" s="59"/>
      <c r="D61" s="49"/>
      <c r="E61" s="49"/>
      <c r="F61" s="49"/>
      <c r="G61" s="49"/>
      <c r="H61" s="50"/>
      <c r="I61" s="42">
        <f>IF(AND(B61&lt;&gt;"",C61&lt;&gt;"",D61&lt;&gt;"",E61&lt;&gt;"",F61&lt;&gt;"",G61&lt;&gt;"",H61&lt;&gt;""),VLOOKUP(G61,通所リハビリテーション費!$A$27:$B$31,2,0),0)</f>
        <v>0</v>
      </c>
      <c r="J61" s="42">
        <f t="shared" si="10"/>
        <v>0</v>
      </c>
    </row>
    <row r="62" spans="1:10" ht="24.95" customHeight="1" x14ac:dyDescent="0.4">
      <c r="A62" s="160"/>
      <c r="B62" s="49"/>
      <c r="C62" s="59"/>
      <c r="D62" s="49"/>
      <c r="E62" s="49"/>
      <c r="F62" s="49"/>
      <c r="G62" s="49"/>
      <c r="H62" s="50"/>
      <c r="I62" s="42">
        <f>IF(AND(B62&lt;&gt;"",C62&lt;&gt;"",D62&lt;&gt;"",E62&lt;&gt;"",F62&lt;&gt;"",G62&lt;&gt;"",H62&lt;&gt;""),VLOOKUP(G62,通所リハビリテーション費!$A$27:$B$31,2,0),0)</f>
        <v>0</v>
      </c>
      <c r="J62" s="42">
        <f t="shared" si="10"/>
        <v>0</v>
      </c>
    </row>
    <row r="63" spans="1:10" ht="24.95" customHeight="1" x14ac:dyDescent="0.4">
      <c r="A63" s="160"/>
      <c r="B63" s="49"/>
      <c r="C63" s="59"/>
      <c r="D63" s="49"/>
      <c r="E63" s="49"/>
      <c r="F63" s="49"/>
      <c r="G63" s="49"/>
      <c r="H63" s="50"/>
      <c r="I63" s="42">
        <f>IF(AND(B63&lt;&gt;"",C63&lt;&gt;"",D63&lt;&gt;"",E63&lt;&gt;"",F63&lt;&gt;"",G63&lt;&gt;"",H63&lt;&gt;""),VLOOKUP(G63,通所リハビリテーション費!$A$27:$B$31,2,0),0)</f>
        <v>0</v>
      </c>
      <c r="J63" s="42">
        <f t="shared" si="10"/>
        <v>0</v>
      </c>
    </row>
    <row r="64" spans="1:10" ht="24.95" customHeight="1" x14ac:dyDescent="0.4">
      <c r="A64" s="110" t="s">
        <v>38</v>
      </c>
      <c r="B64" s="111"/>
      <c r="C64" s="111"/>
      <c r="D64" s="111"/>
      <c r="E64" s="111"/>
      <c r="F64" s="111"/>
      <c r="G64" s="112"/>
      <c r="H64" s="43">
        <f>SUMIF(H59:H63,"&lt;&gt;#N/A")</f>
        <v>0</v>
      </c>
      <c r="I64" s="43">
        <f t="shared" ref="I64:J64" si="11">SUMIF(I59:I63,"&lt;&gt;#N/A")</f>
        <v>0</v>
      </c>
      <c r="J64" s="43">
        <f t="shared" si="11"/>
        <v>0</v>
      </c>
    </row>
    <row r="65" spans="1:10" ht="24.95" customHeight="1" x14ac:dyDescent="0.4">
      <c r="A65" s="26"/>
      <c r="B65" s="26"/>
      <c r="C65" s="26"/>
      <c r="D65" s="26"/>
      <c r="E65" s="26"/>
      <c r="F65" s="26"/>
      <c r="G65" s="26"/>
      <c r="H65" s="27"/>
      <c r="I65" s="27"/>
      <c r="J65" s="27"/>
    </row>
    <row r="66" spans="1:10" ht="24.95" customHeight="1" x14ac:dyDescent="0.4">
      <c r="A66" s="40" t="s">
        <v>40</v>
      </c>
    </row>
    <row r="67" spans="1:10" ht="24.95" customHeight="1" x14ac:dyDescent="0.4">
      <c r="A67" s="53" t="s">
        <v>90</v>
      </c>
    </row>
    <row r="68" spans="1:10" ht="42.95" customHeight="1" x14ac:dyDescent="0.4">
      <c r="A68" s="160" t="s">
        <v>128</v>
      </c>
      <c r="B68" s="28" t="s">
        <v>49</v>
      </c>
      <c r="C68" s="28" t="s">
        <v>51</v>
      </c>
      <c r="D68" s="28" t="s">
        <v>32</v>
      </c>
      <c r="E68" s="41" t="s">
        <v>162</v>
      </c>
      <c r="F68" s="41" t="s">
        <v>163</v>
      </c>
      <c r="G68" s="28" t="s">
        <v>33</v>
      </c>
      <c r="H68" s="41" t="s">
        <v>50</v>
      </c>
      <c r="I68" s="41" t="s">
        <v>35</v>
      </c>
      <c r="J68" s="41" t="s">
        <v>113</v>
      </c>
    </row>
    <row r="69" spans="1:10" ht="24.95" customHeight="1" x14ac:dyDescent="0.4">
      <c r="A69" s="160"/>
      <c r="B69" s="49"/>
      <c r="C69" s="59"/>
      <c r="D69" s="49"/>
      <c r="E69" s="49"/>
      <c r="F69" s="49"/>
      <c r="G69" s="49"/>
      <c r="H69" s="50"/>
      <c r="I69" s="42">
        <f>IF(AND(B69&lt;&gt;"",C69&lt;&gt;"",D69&lt;&gt;"",E69&lt;&gt;"",F69&lt;&gt;"",G69&lt;&gt;"",H69&lt;&gt;""),VLOOKUP(G69,通所リハビリテーション費!$A$34:$B$38,2,0),0)</f>
        <v>0</v>
      </c>
      <c r="J69" s="42">
        <f>(I69*H69)*0.1*10</f>
        <v>0</v>
      </c>
    </row>
    <row r="70" spans="1:10" ht="24.95" customHeight="1" x14ac:dyDescent="0.4">
      <c r="A70" s="160"/>
      <c r="B70" s="49"/>
      <c r="C70" s="59"/>
      <c r="D70" s="49"/>
      <c r="E70" s="49"/>
      <c r="F70" s="49"/>
      <c r="G70" s="49"/>
      <c r="H70" s="50"/>
      <c r="I70" s="42">
        <f>IF(AND(B70&lt;&gt;"",C70&lt;&gt;"",D70&lt;&gt;"",E70&lt;&gt;"",F70&lt;&gt;"",G70&lt;&gt;"",H70&lt;&gt;""),VLOOKUP(G70,通所リハビリテーション費!$A$34:$B$38,2,0),0)</f>
        <v>0</v>
      </c>
      <c r="J70" s="42">
        <f t="shared" ref="J70:J73" si="12">(I70*H70)*0.1*10</f>
        <v>0</v>
      </c>
    </row>
    <row r="71" spans="1:10" ht="24.95" customHeight="1" x14ac:dyDescent="0.4">
      <c r="A71" s="160"/>
      <c r="B71" s="49"/>
      <c r="C71" s="59"/>
      <c r="D71" s="49"/>
      <c r="E71" s="49"/>
      <c r="F71" s="49"/>
      <c r="G71" s="49"/>
      <c r="H71" s="50"/>
      <c r="I71" s="42">
        <f>IF(AND(B71&lt;&gt;"",C71&lt;&gt;"",D71&lt;&gt;"",E71&lt;&gt;"",F71&lt;&gt;"",G71&lt;&gt;"",H71&lt;&gt;""),VLOOKUP(G71,通所リハビリテーション費!$A$34:$B$38,2,0),0)</f>
        <v>0</v>
      </c>
      <c r="J71" s="42">
        <f t="shared" si="12"/>
        <v>0</v>
      </c>
    </row>
    <row r="72" spans="1:10" ht="24.95" customHeight="1" x14ac:dyDescent="0.4">
      <c r="A72" s="160"/>
      <c r="B72" s="49"/>
      <c r="C72" s="59"/>
      <c r="D72" s="49"/>
      <c r="E72" s="49"/>
      <c r="F72" s="49"/>
      <c r="G72" s="49"/>
      <c r="H72" s="50"/>
      <c r="I72" s="42">
        <f>IF(AND(B72&lt;&gt;"",C72&lt;&gt;"",D72&lt;&gt;"",E72&lt;&gt;"",F72&lt;&gt;"",G72&lt;&gt;"",H72&lt;&gt;""),VLOOKUP(G72,通所リハビリテーション費!$A$34:$B$38,2,0),0)</f>
        <v>0</v>
      </c>
      <c r="J72" s="42">
        <f t="shared" si="12"/>
        <v>0</v>
      </c>
    </row>
    <row r="73" spans="1:10" ht="24.95" customHeight="1" x14ac:dyDescent="0.4">
      <c r="A73" s="160"/>
      <c r="B73" s="49"/>
      <c r="C73" s="59"/>
      <c r="D73" s="49"/>
      <c r="E73" s="49"/>
      <c r="F73" s="49"/>
      <c r="G73" s="49"/>
      <c r="H73" s="50"/>
      <c r="I73" s="42">
        <f>IF(AND(B73&lt;&gt;"",C73&lt;&gt;"",D73&lt;&gt;"",E73&lt;&gt;"",F73&lt;&gt;"",G73&lt;&gt;"",H73&lt;&gt;""),VLOOKUP(G73,通所リハビリテーション費!$A$34:$B$38,2,0),0)</f>
        <v>0</v>
      </c>
      <c r="J73" s="42">
        <f t="shared" si="12"/>
        <v>0</v>
      </c>
    </row>
    <row r="74" spans="1:10" ht="24.95" customHeight="1" x14ac:dyDescent="0.4">
      <c r="A74" s="160"/>
      <c r="B74" s="49"/>
      <c r="C74" s="49"/>
      <c r="D74" s="49"/>
      <c r="E74" s="49"/>
      <c r="F74" s="49"/>
      <c r="G74" s="49"/>
      <c r="H74" s="50"/>
      <c r="I74" s="42">
        <f>IF(AND(B74&lt;&gt;"",C74&lt;&gt;"",D74&lt;&gt;"",E74&lt;&gt;"",F74&lt;&gt;"",G74&lt;&gt;"",H74&lt;&gt;""),VLOOKUP(G74,通所リハビリテーション費!$A$34:$B$38,2,0),0)</f>
        <v>0</v>
      </c>
      <c r="J74" s="42">
        <f>(I74*H74)*0.1*10</f>
        <v>0</v>
      </c>
    </row>
    <row r="75" spans="1:10" ht="24.95" customHeight="1" x14ac:dyDescent="0.4">
      <c r="A75" s="160"/>
      <c r="B75" s="49"/>
      <c r="C75" s="49"/>
      <c r="D75" s="49"/>
      <c r="E75" s="49"/>
      <c r="F75" s="49"/>
      <c r="G75" s="49"/>
      <c r="H75" s="50"/>
      <c r="I75" s="42">
        <f>IF(AND(B75&lt;&gt;"",C75&lt;&gt;"",D75&lt;&gt;"",E75&lt;&gt;"",F75&lt;&gt;"",G75&lt;&gt;"",H75&lt;&gt;""),VLOOKUP(G75,通所リハビリテーション費!$A$34:$B$38,2,0),0)</f>
        <v>0</v>
      </c>
      <c r="J75" s="42">
        <f t="shared" ref="J75:J78" si="13">(I75*H75)*0.1*10</f>
        <v>0</v>
      </c>
    </row>
    <row r="76" spans="1:10" ht="24.95" customHeight="1" x14ac:dyDescent="0.4">
      <c r="A76" s="160"/>
      <c r="B76" s="49"/>
      <c r="C76" s="49"/>
      <c r="D76" s="49"/>
      <c r="E76" s="49"/>
      <c r="F76" s="49"/>
      <c r="G76" s="49"/>
      <c r="H76" s="50"/>
      <c r="I76" s="42">
        <f>IF(AND(B76&lt;&gt;"",C76&lt;&gt;"",D76&lt;&gt;"",E76&lt;&gt;"",F76&lt;&gt;"",G76&lt;&gt;"",H76&lt;&gt;""),VLOOKUP(G76,通所リハビリテーション費!$A$34:$B$38,2,0),0)</f>
        <v>0</v>
      </c>
      <c r="J76" s="42">
        <f t="shared" si="13"/>
        <v>0</v>
      </c>
    </row>
    <row r="77" spans="1:10" ht="24.95" customHeight="1" x14ac:dyDescent="0.4">
      <c r="A77" s="160"/>
      <c r="B77" s="49"/>
      <c r="C77" s="49"/>
      <c r="D77" s="49"/>
      <c r="E77" s="49"/>
      <c r="F77" s="49"/>
      <c r="G77" s="49"/>
      <c r="H77" s="50"/>
      <c r="I77" s="42">
        <f>IF(AND(B77&lt;&gt;"",C77&lt;&gt;"",D77&lt;&gt;"",E77&lt;&gt;"",F77&lt;&gt;"",G77&lt;&gt;"",H77&lt;&gt;""),VLOOKUP(G77,通所リハビリテーション費!$A$34:$B$38,2,0),0)</f>
        <v>0</v>
      </c>
      <c r="J77" s="42">
        <f t="shared" si="13"/>
        <v>0</v>
      </c>
    </row>
    <row r="78" spans="1:10" ht="24.95" customHeight="1" x14ac:dyDescent="0.4">
      <c r="A78" s="160"/>
      <c r="B78" s="49"/>
      <c r="C78" s="49"/>
      <c r="D78" s="49"/>
      <c r="E78" s="49"/>
      <c r="F78" s="49"/>
      <c r="G78" s="49"/>
      <c r="H78" s="50"/>
      <c r="I78" s="42">
        <f>IF(AND(B78&lt;&gt;"",C78&lt;&gt;"",D78&lt;&gt;"",E78&lt;&gt;"",F78&lt;&gt;"",G78&lt;&gt;"",H78&lt;&gt;""),VLOOKUP(G78,通所リハビリテーション費!$A$34:$B$38,2,0),0)</f>
        <v>0</v>
      </c>
      <c r="J78" s="42">
        <f t="shared" si="13"/>
        <v>0</v>
      </c>
    </row>
    <row r="79" spans="1:10" ht="24.95" customHeight="1" x14ac:dyDescent="0.4">
      <c r="A79" s="110" t="s">
        <v>38</v>
      </c>
      <c r="B79" s="111"/>
      <c r="C79" s="111"/>
      <c r="D79" s="111"/>
      <c r="E79" s="111"/>
      <c r="F79" s="111"/>
      <c r="G79" s="112"/>
      <c r="H79" s="43">
        <f>SUMIF(H69:H78,"&lt;&gt;#N/A")</f>
        <v>0</v>
      </c>
      <c r="I79" s="43">
        <f t="shared" ref="I79:J79" si="14">SUMIF(I69:I78,"&lt;&gt;#N/A")</f>
        <v>0</v>
      </c>
      <c r="J79" s="43">
        <f t="shared" si="14"/>
        <v>0</v>
      </c>
    </row>
    <row r="80" spans="1:10" ht="24.95" customHeight="1" x14ac:dyDescent="0.4">
      <c r="A80" s="54"/>
      <c r="B80" s="54"/>
      <c r="C80" s="54"/>
      <c r="D80" s="54"/>
      <c r="E80" s="54"/>
      <c r="F80" s="54"/>
      <c r="G80" s="55"/>
      <c r="H80" s="55"/>
      <c r="I80" s="55"/>
    </row>
    <row r="81" spans="1:10" ht="24.95" customHeight="1" x14ac:dyDescent="0.4">
      <c r="A81" s="56" t="s">
        <v>91</v>
      </c>
      <c r="B81" s="54"/>
      <c r="C81" s="54"/>
      <c r="D81" s="54"/>
      <c r="E81" s="54"/>
      <c r="F81" s="54"/>
      <c r="G81" s="55"/>
      <c r="H81" s="55"/>
      <c r="I81" s="55"/>
    </row>
    <row r="82" spans="1:10" ht="42.95" customHeight="1" x14ac:dyDescent="0.4">
      <c r="A82" s="160" t="s">
        <v>128</v>
      </c>
      <c r="B82" s="28" t="s">
        <v>49</v>
      </c>
      <c r="C82" s="28" t="s">
        <v>51</v>
      </c>
      <c r="D82" s="28" t="s">
        <v>32</v>
      </c>
      <c r="E82" s="41" t="s">
        <v>162</v>
      </c>
      <c r="F82" s="41" t="s">
        <v>163</v>
      </c>
      <c r="G82" s="28" t="s">
        <v>33</v>
      </c>
      <c r="H82" s="41" t="s">
        <v>133</v>
      </c>
      <c r="I82" s="41" t="s">
        <v>35</v>
      </c>
      <c r="J82" s="41" t="s">
        <v>113</v>
      </c>
    </row>
    <row r="83" spans="1:10" ht="24.95" customHeight="1" x14ac:dyDescent="0.4">
      <c r="A83" s="160"/>
      <c r="B83" s="49"/>
      <c r="C83" s="59"/>
      <c r="D83" s="49"/>
      <c r="E83" s="49"/>
      <c r="F83" s="49"/>
      <c r="G83" s="49"/>
      <c r="H83" s="50"/>
      <c r="I83" s="42">
        <f>IF(AND(B83&lt;&gt;"",C83&lt;&gt;"",D83&lt;&gt;"",E83&lt;&gt;"",F83&lt;&gt;"",G83&lt;&gt;"",H83&lt;&gt;""),VLOOKUP(G83,通所リハビリテーション費!$A$34:$B$38,2,0),0)</f>
        <v>0</v>
      </c>
      <c r="J83" s="42">
        <f>((I83*H83)*0.1*10)/2</f>
        <v>0</v>
      </c>
    </row>
    <row r="84" spans="1:10" ht="24.95" customHeight="1" x14ac:dyDescent="0.4">
      <c r="A84" s="160"/>
      <c r="B84" s="49"/>
      <c r="C84" s="59"/>
      <c r="D84" s="49"/>
      <c r="E84" s="49"/>
      <c r="F84" s="49"/>
      <c r="G84" s="49"/>
      <c r="H84" s="50"/>
      <c r="I84" s="42">
        <f>IF(AND(B84&lt;&gt;"",C84&lt;&gt;"",D84&lt;&gt;"",E84&lt;&gt;"",F84&lt;&gt;"",G84&lt;&gt;"",H84&lt;&gt;""),VLOOKUP(G84,通所リハビリテーション費!$A$34:$B$38,2,0),0)</f>
        <v>0</v>
      </c>
      <c r="J84" s="42">
        <f t="shared" ref="J84:J87" si="15">((I84*H84)*0.1*10)/2</f>
        <v>0</v>
      </c>
    </row>
    <row r="85" spans="1:10" ht="24.95" customHeight="1" x14ac:dyDescent="0.4">
      <c r="A85" s="160"/>
      <c r="B85" s="49"/>
      <c r="C85" s="59"/>
      <c r="D85" s="49"/>
      <c r="E85" s="49"/>
      <c r="F85" s="49"/>
      <c r="G85" s="49"/>
      <c r="H85" s="50"/>
      <c r="I85" s="42">
        <f>IF(AND(B85&lt;&gt;"",C85&lt;&gt;"",D85&lt;&gt;"",E85&lt;&gt;"",F85&lt;&gt;"",G85&lt;&gt;"",H85&lt;&gt;""),VLOOKUP(G85,通所リハビリテーション費!$A$34:$B$38,2,0),0)</f>
        <v>0</v>
      </c>
      <c r="J85" s="42">
        <f t="shared" si="15"/>
        <v>0</v>
      </c>
    </row>
    <row r="86" spans="1:10" ht="24.95" customHeight="1" x14ac:dyDescent="0.4">
      <c r="A86" s="160"/>
      <c r="B86" s="49"/>
      <c r="C86" s="59"/>
      <c r="D86" s="49"/>
      <c r="E86" s="49"/>
      <c r="F86" s="49"/>
      <c r="G86" s="49"/>
      <c r="H86" s="50"/>
      <c r="I86" s="42">
        <f>IF(AND(B86&lt;&gt;"",C86&lt;&gt;"",D86&lt;&gt;"",E86&lt;&gt;"",F86&lt;&gt;"",G86&lt;&gt;"",H86&lt;&gt;""),VLOOKUP(G86,通所リハビリテーション費!$A$34:$B$38,2,0),0)</f>
        <v>0</v>
      </c>
      <c r="J86" s="42">
        <f t="shared" si="15"/>
        <v>0</v>
      </c>
    </row>
    <row r="87" spans="1:10" ht="24.95" customHeight="1" x14ac:dyDescent="0.4">
      <c r="A87" s="160"/>
      <c r="B87" s="49"/>
      <c r="C87" s="59"/>
      <c r="D87" s="49"/>
      <c r="E87" s="49"/>
      <c r="F87" s="49"/>
      <c r="G87" s="49"/>
      <c r="H87" s="50"/>
      <c r="I87" s="42">
        <f>IF(AND(B87&lt;&gt;"",C87&lt;&gt;"",D87&lt;&gt;"",E87&lt;&gt;"",F87&lt;&gt;"",G87&lt;&gt;"",H87&lt;&gt;""),VLOOKUP(G87,通所リハビリテーション費!$A$34:$B$38,2,0),0)</f>
        <v>0</v>
      </c>
      <c r="J87" s="42">
        <f t="shared" si="15"/>
        <v>0</v>
      </c>
    </row>
    <row r="88" spans="1:10" ht="24.95" customHeight="1" x14ac:dyDescent="0.4">
      <c r="A88" s="110" t="s">
        <v>38</v>
      </c>
      <c r="B88" s="111"/>
      <c r="C88" s="111"/>
      <c r="D88" s="111"/>
      <c r="E88" s="111"/>
      <c r="F88" s="111"/>
      <c r="G88" s="112"/>
      <c r="H88" s="43">
        <f>SUMIF(H83:H87,"&lt;&gt;#N/A")</f>
        <v>0</v>
      </c>
      <c r="I88" s="43">
        <f t="shared" ref="I88:J88" si="16">SUMIF(I83:I87,"&lt;&gt;#N/A")</f>
        <v>0</v>
      </c>
      <c r="J88" s="43">
        <f t="shared" si="16"/>
        <v>0</v>
      </c>
    </row>
    <row r="89" spans="1:10" ht="24.95" customHeight="1" x14ac:dyDescent="0.4">
      <c r="A89" s="26"/>
      <c r="B89" s="26"/>
      <c r="C89" s="26"/>
      <c r="D89" s="26"/>
      <c r="E89" s="26"/>
      <c r="F89" s="26"/>
      <c r="G89" s="26"/>
      <c r="H89" s="27"/>
      <c r="I89" s="27"/>
      <c r="J89" s="27"/>
    </row>
    <row r="90" spans="1:10" ht="24.95" customHeight="1" x14ac:dyDescent="0.4">
      <c r="A90" s="40" t="s">
        <v>41</v>
      </c>
      <c r="B90" s="44"/>
      <c r="C90" s="44"/>
      <c r="D90" s="44"/>
      <c r="E90" s="44"/>
      <c r="F90" s="44"/>
      <c r="G90" s="44"/>
      <c r="H90" s="44"/>
      <c r="I90" s="44"/>
      <c r="J90" s="44"/>
    </row>
    <row r="91" spans="1:10" ht="24.95" customHeight="1" x14ac:dyDescent="0.4">
      <c r="A91" s="53" t="s">
        <v>90</v>
      </c>
      <c r="B91" s="44"/>
      <c r="C91" s="44"/>
      <c r="D91" s="44"/>
      <c r="E91" s="44"/>
      <c r="F91" s="44"/>
      <c r="G91" s="44"/>
      <c r="H91" s="44"/>
      <c r="I91" s="44"/>
    </row>
    <row r="92" spans="1:10" ht="42.95" customHeight="1" x14ac:dyDescent="0.4">
      <c r="A92" s="160" t="s">
        <v>129</v>
      </c>
      <c r="B92" s="28" t="s">
        <v>49</v>
      </c>
      <c r="C92" s="28" t="s">
        <v>51</v>
      </c>
      <c r="D92" s="28" t="s">
        <v>32</v>
      </c>
      <c r="E92" s="41" t="s">
        <v>162</v>
      </c>
      <c r="F92" s="41" t="s">
        <v>163</v>
      </c>
      <c r="G92" s="28" t="s">
        <v>33</v>
      </c>
      <c r="H92" s="41" t="s">
        <v>50</v>
      </c>
      <c r="I92" s="41" t="s">
        <v>35</v>
      </c>
      <c r="J92" s="41" t="s">
        <v>113</v>
      </c>
    </row>
    <row r="93" spans="1:10" ht="24.95" customHeight="1" x14ac:dyDescent="0.4">
      <c r="A93" s="160"/>
      <c r="B93" s="49"/>
      <c r="C93" s="59"/>
      <c r="D93" s="49"/>
      <c r="E93" s="49"/>
      <c r="F93" s="49"/>
      <c r="G93" s="49"/>
      <c r="H93" s="50"/>
      <c r="I93" s="42">
        <f>IF(AND(B93&lt;&gt;"",C93&lt;&gt;"",D93&lt;&gt;"",E93&lt;&gt;"",F93&lt;&gt;"",G93&lt;&gt;"",H93&lt;&gt;""),VLOOKUP(G93,通所リハビリテーション費!$A$41:$B$45,2,0),0)</f>
        <v>0</v>
      </c>
      <c r="J93" s="42">
        <f>(I93*H93)*0.1*10</f>
        <v>0</v>
      </c>
    </row>
    <row r="94" spans="1:10" ht="24.95" customHeight="1" x14ac:dyDescent="0.4">
      <c r="A94" s="160"/>
      <c r="B94" s="49"/>
      <c r="C94" s="59"/>
      <c r="D94" s="49"/>
      <c r="E94" s="49"/>
      <c r="F94" s="49"/>
      <c r="G94" s="49"/>
      <c r="H94" s="50"/>
      <c r="I94" s="42">
        <f>IF(AND(B94&lt;&gt;"",C94&lt;&gt;"",D94&lt;&gt;"",E94&lt;&gt;"",F94&lt;&gt;"",G94&lt;&gt;"",H94&lt;&gt;""),VLOOKUP(G94,通所リハビリテーション費!$A$41:$B$45,2,0),0)</f>
        <v>0</v>
      </c>
      <c r="J94" s="42">
        <f t="shared" ref="J94:J97" si="17">(I94*H94)*0.1*10</f>
        <v>0</v>
      </c>
    </row>
    <row r="95" spans="1:10" ht="24.95" customHeight="1" x14ac:dyDescent="0.4">
      <c r="A95" s="160"/>
      <c r="B95" s="49"/>
      <c r="C95" s="59"/>
      <c r="D95" s="49"/>
      <c r="E95" s="49"/>
      <c r="F95" s="49"/>
      <c r="G95" s="49"/>
      <c r="H95" s="50"/>
      <c r="I95" s="42">
        <f>IF(AND(B95&lt;&gt;"",C95&lt;&gt;"",D95&lt;&gt;"",E95&lt;&gt;"",F95&lt;&gt;"",G95&lt;&gt;"",H95&lt;&gt;""),VLOOKUP(G95,通所リハビリテーション費!$A$41:$B$45,2,0),0)</f>
        <v>0</v>
      </c>
      <c r="J95" s="42">
        <f t="shared" si="17"/>
        <v>0</v>
      </c>
    </row>
    <row r="96" spans="1:10" ht="24.95" customHeight="1" x14ac:dyDescent="0.4">
      <c r="A96" s="160"/>
      <c r="B96" s="49"/>
      <c r="C96" s="59"/>
      <c r="D96" s="49"/>
      <c r="E96" s="49"/>
      <c r="F96" s="49"/>
      <c r="G96" s="49"/>
      <c r="H96" s="50"/>
      <c r="I96" s="42">
        <f>IF(AND(B96&lt;&gt;"",C96&lt;&gt;"",D96&lt;&gt;"",E96&lt;&gt;"",F96&lt;&gt;"",G96&lt;&gt;"",H96&lt;&gt;""),VLOOKUP(G96,通所リハビリテーション費!$A$41:$B$45,2,0),0)</f>
        <v>0</v>
      </c>
      <c r="J96" s="42">
        <f t="shared" si="17"/>
        <v>0</v>
      </c>
    </row>
    <row r="97" spans="1:10" ht="24.95" customHeight="1" x14ac:dyDescent="0.4">
      <c r="A97" s="160"/>
      <c r="B97" s="49"/>
      <c r="C97" s="59"/>
      <c r="D97" s="49"/>
      <c r="E97" s="49"/>
      <c r="F97" s="49"/>
      <c r="G97" s="49"/>
      <c r="H97" s="50"/>
      <c r="I97" s="42">
        <f>IF(AND(B97&lt;&gt;"",C97&lt;&gt;"",D97&lt;&gt;"",E97&lt;&gt;"",F97&lt;&gt;"",G97&lt;&gt;"",H97&lt;&gt;""),VLOOKUP(G97,通所リハビリテーション費!$A$41:$B$45,2,0),0)</f>
        <v>0</v>
      </c>
      <c r="J97" s="42">
        <f t="shared" si="17"/>
        <v>0</v>
      </c>
    </row>
    <row r="98" spans="1:10" ht="24.95" customHeight="1" x14ac:dyDescent="0.4">
      <c r="A98" s="160"/>
      <c r="B98" s="49"/>
      <c r="C98" s="49"/>
      <c r="D98" s="49"/>
      <c r="E98" s="49"/>
      <c r="F98" s="49"/>
      <c r="G98" s="49"/>
      <c r="H98" s="50"/>
      <c r="I98" s="42">
        <f>IF(AND(B98&lt;&gt;"",C98&lt;&gt;"",D98&lt;&gt;"",E98&lt;&gt;"",F98&lt;&gt;"",G98&lt;&gt;"",H98&lt;&gt;""),VLOOKUP(G98,通所リハビリテーション費!$A$41:$B$45,2,0),0)</f>
        <v>0</v>
      </c>
      <c r="J98" s="42">
        <f>(I98*H98)*0.1*10</f>
        <v>0</v>
      </c>
    </row>
    <row r="99" spans="1:10" ht="24.95" customHeight="1" x14ac:dyDescent="0.4">
      <c r="A99" s="160"/>
      <c r="B99" s="49"/>
      <c r="C99" s="49"/>
      <c r="D99" s="49"/>
      <c r="E99" s="49"/>
      <c r="F99" s="49"/>
      <c r="G99" s="49"/>
      <c r="H99" s="50"/>
      <c r="I99" s="42">
        <f>IF(AND(B99&lt;&gt;"",C99&lt;&gt;"",D99&lt;&gt;"",E99&lt;&gt;"",F99&lt;&gt;"",G99&lt;&gt;"",H99&lt;&gt;""),VLOOKUP(G99,通所リハビリテーション費!$A$41:$B$45,2,0),0)</f>
        <v>0</v>
      </c>
      <c r="J99" s="42">
        <f t="shared" ref="J99:J102" si="18">(I99*H99)*0.1*10</f>
        <v>0</v>
      </c>
    </row>
    <row r="100" spans="1:10" ht="24.95" customHeight="1" x14ac:dyDescent="0.4">
      <c r="A100" s="160"/>
      <c r="B100" s="49"/>
      <c r="C100" s="49"/>
      <c r="D100" s="49"/>
      <c r="E100" s="49"/>
      <c r="F100" s="49"/>
      <c r="G100" s="49"/>
      <c r="H100" s="50"/>
      <c r="I100" s="42">
        <f>IF(AND(B100&lt;&gt;"",C100&lt;&gt;"",D100&lt;&gt;"",E100&lt;&gt;"",F100&lt;&gt;"",G100&lt;&gt;"",H100&lt;&gt;""),VLOOKUP(G100,通所リハビリテーション費!$A$41:$B$45,2,0),0)</f>
        <v>0</v>
      </c>
      <c r="J100" s="42">
        <f t="shared" si="18"/>
        <v>0</v>
      </c>
    </row>
    <row r="101" spans="1:10" ht="24.95" customHeight="1" x14ac:dyDescent="0.4">
      <c r="A101" s="160"/>
      <c r="B101" s="49"/>
      <c r="C101" s="49"/>
      <c r="D101" s="49"/>
      <c r="E101" s="49"/>
      <c r="F101" s="49"/>
      <c r="G101" s="49"/>
      <c r="H101" s="50"/>
      <c r="I101" s="42">
        <f>IF(AND(B101&lt;&gt;"",C101&lt;&gt;"",D101&lt;&gt;"",E101&lt;&gt;"",F101&lt;&gt;"",G101&lt;&gt;"",H101&lt;&gt;""),VLOOKUP(G101,通所リハビリテーション費!$A$41:$B$45,2,0),0)</f>
        <v>0</v>
      </c>
      <c r="J101" s="42">
        <f t="shared" si="18"/>
        <v>0</v>
      </c>
    </row>
    <row r="102" spans="1:10" ht="24.95" customHeight="1" x14ac:dyDescent="0.4">
      <c r="A102" s="160"/>
      <c r="B102" s="49"/>
      <c r="C102" s="49"/>
      <c r="D102" s="49"/>
      <c r="E102" s="49"/>
      <c r="F102" s="49"/>
      <c r="G102" s="49"/>
      <c r="H102" s="50"/>
      <c r="I102" s="42">
        <f>IF(AND(B102&lt;&gt;"",C102&lt;&gt;"",D102&lt;&gt;"",E102&lt;&gt;"",F102&lt;&gt;"",G102&lt;&gt;"",H102&lt;&gt;""),VLOOKUP(G102,通所リハビリテーション費!$A$41:$B$45,2,0),0)</f>
        <v>0</v>
      </c>
      <c r="J102" s="42">
        <f t="shared" si="18"/>
        <v>0</v>
      </c>
    </row>
    <row r="103" spans="1:10" ht="24.95" customHeight="1" x14ac:dyDescent="0.4">
      <c r="A103" s="110" t="s">
        <v>38</v>
      </c>
      <c r="B103" s="111"/>
      <c r="C103" s="111"/>
      <c r="D103" s="111"/>
      <c r="E103" s="111"/>
      <c r="F103" s="111"/>
      <c r="G103" s="112"/>
      <c r="H103" s="43">
        <f>SUMIF(H93:H102,"&lt;&gt;#N/A")</f>
        <v>0</v>
      </c>
      <c r="I103" s="43">
        <f t="shared" ref="I103" si="19">SUMIF(I93:I102,"&lt;&gt;#N/A")</f>
        <v>0</v>
      </c>
      <c r="J103" s="43">
        <f>SUMIF(J93:J102,"&lt;&gt;#N/A")</f>
        <v>0</v>
      </c>
    </row>
    <row r="104" spans="1:10" ht="24.95" customHeight="1" x14ac:dyDescent="0.4">
      <c r="A104" s="54"/>
      <c r="B104" s="54"/>
      <c r="C104" s="54"/>
      <c r="D104" s="54"/>
      <c r="E104" s="54"/>
      <c r="F104" s="54"/>
      <c r="G104" s="55"/>
      <c r="H104" s="55"/>
      <c r="I104" s="55"/>
    </row>
    <row r="105" spans="1:10" ht="24.95" customHeight="1" x14ac:dyDescent="0.4">
      <c r="A105" s="56" t="s">
        <v>91</v>
      </c>
      <c r="B105" s="54"/>
      <c r="C105" s="54"/>
      <c r="D105" s="54"/>
      <c r="E105" s="54"/>
      <c r="F105" s="54"/>
      <c r="G105" s="55"/>
      <c r="H105" s="55"/>
      <c r="I105" s="55"/>
    </row>
    <row r="106" spans="1:10" ht="42.95" customHeight="1" x14ac:dyDescent="0.4">
      <c r="A106" s="160" t="s">
        <v>129</v>
      </c>
      <c r="B106" s="28" t="s">
        <v>49</v>
      </c>
      <c r="C106" s="28" t="s">
        <v>51</v>
      </c>
      <c r="D106" s="28" t="s">
        <v>32</v>
      </c>
      <c r="E106" s="41" t="s">
        <v>162</v>
      </c>
      <c r="F106" s="41" t="s">
        <v>163</v>
      </c>
      <c r="G106" s="28" t="s">
        <v>33</v>
      </c>
      <c r="H106" s="41" t="s">
        <v>133</v>
      </c>
      <c r="I106" s="41" t="s">
        <v>35</v>
      </c>
      <c r="J106" s="41" t="s">
        <v>113</v>
      </c>
    </row>
    <row r="107" spans="1:10" ht="24.95" customHeight="1" x14ac:dyDescent="0.4">
      <c r="A107" s="160"/>
      <c r="B107" s="49"/>
      <c r="C107" s="59"/>
      <c r="D107" s="49"/>
      <c r="E107" s="49"/>
      <c r="F107" s="49"/>
      <c r="G107" s="49"/>
      <c r="H107" s="50"/>
      <c r="I107" s="42">
        <f>IF(AND(B107&lt;&gt;"",C107&lt;&gt;"",D107&lt;&gt;"",E107&lt;&gt;"",F107&lt;&gt;"",G107&lt;&gt;"",H107&lt;&gt;""),VLOOKUP(G107,通所リハビリテーション費!$A$41:$B$45,2,0),0)</f>
        <v>0</v>
      </c>
      <c r="J107" s="42">
        <f>((I107*H107)*0.1*10)/2</f>
        <v>0</v>
      </c>
    </row>
    <row r="108" spans="1:10" ht="24.95" customHeight="1" x14ac:dyDescent="0.4">
      <c r="A108" s="160"/>
      <c r="B108" s="49"/>
      <c r="C108" s="59"/>
      <c r="D108" s="49"/>
      <c r="E108" s="49"/>
      <c r="F108" s="49"/>
      <c r="G108" s="49"/>
      <c r="H108" s="50"/>
      <c r="I108" s="42">
        <f>IF(AND(B108&lt;&gt;"",C108&lt;&gt;"",D108&lt;&gt;"",E108&lt;&gt;"",F108&lt;&gt;"",G108&lt;&gt;"",H108&lt;&gt;""),VLOOKUP(G108,通所リハビリテーション費!$A$41:$B$45,2,0),0)</f>
        <v>0</v>
      </c>
      <c r="J108" s="42">
        <f t="shared" ref="J108:J111" si="20">((I108*H108)*0.1*10)/2</f>
        <v>0</v>
      </c>
    </row>
    <row r="109" spans="1:10" ht="24.95" customHeight="1" x14ac:dyDescent="0.4">
      <c r="A109" s="160"/>
      <c r="B109" s="49"/>
      <c r="C109" s="59"/>
      <c r="D109" s="49"/>
      <c r="E109" s="49"/>
      <c r="F109" s="49"/>
      <c r="G109" s="49"/>
      <c r="H109" s="50"/>
      <c r="I109" s="42">
        <f>IF(AND(B109&lt;&gt;"",C109&lt;&gt;"",D109&lt;&gt;"",E109&lt;&gt;"",F109&lt;&gt;"",G109&lt;&gt;"",H109&lt;&gt;""),VLOOKUP(G109,通所リハビリテーション費!$A$41:$B$45,2,0),0)</f>
        <v>0</v>
      </c>
      <c r="J109" s="42">
        <f t="shared" si="20"/>
        <v>0</v>
      </c>
    </row>
    <row r="110" spans="1:10" ht="24.95" customHeight="1" x14ac:dyDescent="0.4">
      <c r="A110" s="160"/>
      <c r="B110" s="49"/>
      <c r="C110" s="59"/>
      <c r="D110" s="49"/>
      <c r="E110" s="49"/>
      <c r="F110" s="49"/>
      <c r="G110" s="49"/>
      <c r="H110" s="50"/>
      <c r="I110" s="42">
        <f>IF(AND(B110&lt;&gt;"",C110&lt;&gt;"",D110&lt;&gt;"",E110&lt;&gt;"",F110&lt;&gt;"",G110&lt;&gt;"",H110&lt;&gt;""),VLOOKUP(G110,通所リハビリテーション費!$A$41:$B$45,2,0),0)</f>
        <v>0</v>
      </c>
      <c r="J110" s="42">
        <f t="shared" si="20"/>
        <v>0</v>
      </c>
    </row>
    <row r="111" spans="1:10" ht="24.95" customHeight="1" x14ac:dyDescent="0.4">
      <c r="A111" s="160"/>
      <c r="B111" s="49"/>
      <c r="C111" s="59"/>
      <c r="D111" s="49"/>
      <c r="E111" s="49"/>
      <c r="F111" s="49"/>
      <c r="G111" s="49"/>
      <c r="H111" s="50"/>
      <c r="I111" s="42">
        <f>IF(AND(B111&lt;&gt;"",C111&lt;&gt;"",D111&lt;&gt;"",E111&lt;&gt;"",F111&lt;&gt;"",G111&lt;&gt;"",H111&lt;&gt;""),VLOOKUP(G111,通所リハビリテーション費!$A$41:$B$45,2,0),0)</f>
        <v>0</v>
      </c>
      <c r="J111" s="42">
        <f t="shared" si="20"/>
        <v>0</v>
      </c>
    </row>
    <row r="112" spans="1:10" ht="24.95" customHeight="1" x14ac:dyDescent="0.4">
      <c r="A112" s="110" t="s">
        <v>38</v>
      </c>
      <c r="B112" s="111"/>
      <c r="C112" s="111"/>
      <c r="D112" s="111"/>
      <c r="E112" s="111"/>
      <c r="F112" s="111"/>
      <c r="G112" s="112"/>
      <c r="H112" s="43">
        <f>SUMIF(H107:H111,"&lt;&gt;#N/A")</f>
        <v>0</v>
      </c>
      <c r="I112" s="43">
        <f>SUMIF(I107:I111,"&lt;&gt;#N/A")</f>
        <v>0</v>
      </c>
      <c r="J112" s="43">
        <f t="shared" ref="J112" si="21">SUMIF(J107:J111,"&lt;&gt;#N/A")</f>
        <v>0</v>
      </c>
    </row>
    <row r="113" spans="1:21" ht="24.95" customHeight="1" x14ac:dyDescent="0.4">
      <c r="A113" s="26"/>
      <c r="B113" s="26"/>
      <c r="C113" s="26"/>
      <c r="D113" s="26"/>
      <c r="E113" s="26"/>
      <c r="F113" s="26"/>
      <c r="G113" s="26"/>
      <c r="H113" s="27"/>
      <c r="I113" s="27"/>
      <c r="J113" s="27"/>
    </row>
    <row r="114" spans="1:21" s="44" customFormat="1" ht="24.95" customHeight="1" x14ac:dyDescent="0.4">
      <c r="A114" s="40" t="s">
        <v>42</v>
      </c>
      <c r="B114" s="32"/>
      <c r="C114" s="32"/>
      <c r="D114" s="32"/>
      <c r="E114" s="32"/>
      <c r="F114" s="32"/>
      <c r="G114" s="32"/>
      <c r="H114" s="32"/>
      <c r="I114" s="32"/>
      <c r="J114" s="32"/>
      <c r="Q114" s="33"/>
      <c r="R114" s="33"/>
      <c r="S114" s="33"/>
      <c r="T114" s="32"/>
      <c r="U114" s="32"/>
    </row>
    <row r="115" spans="1:21" ht="24.95" customHeight="1" x14ac:dyDescent="0.4">
      <c r="A115" s="53" t="s">
        <v>90</v>
      </c>
    </row>
    <row r="116" spans="1:21" ht="42.95" customHeight="1" x14ac:dyDescent="0.4">
      <c r="A116" s="160" t="s">
        <v>130</v>
      </c>
      <c r="B116" s="28" t="s">
        <v>49</v>
      </c>
      <c r="C116" s="28" t="s">
        <v>51</v>
      </c>
      <c r="D116" s="28" t="s">
        <v>32</v>
      </c>
      <c r="E116" s="41" t="s">
        <v>162</v>
      </c>
      <c r="F116" s="41" t="s">
        <v>163</v>
      </c>
      <c r="G116" s="28" t="s">
        <v>33</v>
      </c>
      <c r="H116" s="41" t="s">
        <v>50</v>
      </c>
      <c r="I116" s="41" t="s">
        <v>35</v>
      </c>
      <c r="J116" s="41" t="s">
        <v>113</v>
      </c>
    </row>
    <row r="117" spans="1:21" ht="24.95" customHeight="1" x14ac:dyDescent="0.4">
      <c r="A117" s="160"/>
      <c r="B117" s="49"/>
      <c r="C117" s="59"/>
      <c r="D117" s="49"/>
      <c r="E117" s="49"/>
      <c r="F117" s="49"/>
      <c r="G117" s="49"/>
      <c r="H117" s="50"/>
      <c r="I117" s="42">
        <f>IF(AND(B117&lt;&gt;"",C117&lt;&gt;"",D117&lt;&gt;"",E117&lt;&gt;"",F117&lt;&gt;"",G117&lt;&gt;"",H117&lt;&gt;""),VLOOKUP(G117,通所リハビリテーション費!$A$48:$B$52,2,0),0)</f>
        <v>0</v>
      </c>
      <c r="J117" s="42">
        <f>(I117*H117)*0.1*10</f>
        <v>0</v>
      </c>
    </row>
    <row r="118" spans="1:21" ht="24.95" customHeight="1" x14ac:dyDescent="0.4">
      <c r="A118" s="160"/>
      <c r="B118" s="49"/>
      <c r="C118" s="59"/>
      <c r="D118" s="49"/>
      <c r="E118" s="49"/>
      <c r="F118" s="49"/>
      <c r="G118" s="49"/>
      <c r="H118" s="50"/>
      <c r="I118" s="42">
        <f>IF(AND(B118&lt;&gt;"",C118&lt;&gt;"",D118&lt;&gt;"",E118&lt;&gt;"",F118&lt;&gt;"",G118&lt;&gt;"",H118&lt;&gt;""),VLOOKUP(G118,通所リハビリテーション費!$A$48:$B$52,2,0),0)</f>
        <v>0</v>
      </c>
      <c r="J118" s="42">
        <f t="shared" ref="J118:J121" si="22">(I118*H118)*0.1*10</f>
        <v>0</v>
      </c>
    </row>
    <row r="119" spans="1:21" ht="24.95" customHeight="1" x14ac:dyDescent="0.4">
      <c r="A119" s="160"/>
      <c r="B119" s="49"/>
      <c r="C119" s="59"/>
      <c r="D119" s="49"/>
      <c r="E119" s="49"/>
      <c r="F119" s="49"/>
      <c r="G119" s="49"/>
      <c r="H119" s="50"/>
      <c r="I119" s="42">
        <f>IF(AND(B119&lt;&gt;"",C119&lt;&gt;"",D119&lt;&gt;"",E119&lt;&gt;"",F119&lt;&gt;"",G119&lt;&gt;"",H119&lt;&gt;""),VLOOKUP(G119,通所リハビリテーション費!$A$48:$B$52,2,0),0)</f>
        <v>0</v>
      </c>
      <c r="J119" s="42">
        <f t="shared" si="22"/>
        <v>0</v>
      </c>
    </row>
    <row r="120" spans="1:21" ht="24.95" customHeight="1" x14ac:dyDescent="0.4">
      <c r="A120" s="160"/>
      <c r="B120" s="49"/>
      <c r="C120" s="59"/>
      <c r="D120" s="49"/>
      <c r="E120" s="49"/>
      <c r="F120" s="49"/>
      <c r="G120" s="49"/>
      <c r="H120" s="50"/>
      <c r="I120" s="42">
        <f>IF(AND(B120&lt;&gt;"",C120&lt;&gt;"",D120&lt;&gt;"",E120&lt;&gt;"",F120&lt;&gt;"",G120&lt;&gt;"",H120&lt;&gt;""),VLOOKUP(G120,通所リハビリテーション費!$A$48:$B$52,2,0),0)</f>
        <v>0</v>
      </c>
      <c r="J120" s="42">
        <f t="shared" si="22"/>
        <v>0</v>
      </c>
    </row>
    <row r="121" spans="1:21" ht="24.95" customHeight="1" x14ac:dyDescent="0.4">
      <c r="A121" s="160"/>
      <c r="B121" s="49"/>
      <c r="C121" s="59"/>
      <c r="D121" s="49"/>
      <c r="E121" s="49"/>
      <c r="F121" s="49"/>
      <c r="G121" s="49"/>
      <c r="H121" s="50"/>
      <c r="I121" s="42">
        <f>IF(AND(B121&lt;&gt;"",C121&lt;&gt;"",D121&lt;&gt;"",E121&lt;&gt;"",F121&lt;&gt;"",G121&lt;&gt;"",H121&lt;&gt;""),VLOOKUP(G121,通所リハビリテーション費!$A$48:$B$52,2,0),0)</f>
        <v>0</v>
      </c>
      <c r="J121" s="42">
        <f t="shared" si="22"/>
        <v>0</v>
      </c>
    </row>
    <row r="122" spans="1:21" ht="24.95" customHeight="1" x14ac:dyDescent="0.4">
      <c r="A122" s="160"/>
      <c r="B122" s="49"/>
      <c r="C122" s="49"/>
      <c r="D122" s="49"/>
      <c r="E122" s="49"/>
      <c r="F122" s="49"/>
      <c r="G122" s="49"/>
      <c r="H122" s="50"/>
      <c r="I122" s="42">
        <f>IF(AND(B122&lt;&gt;"",C122&lt;&gt;"",D122&lt;&gt;"",E122&lt;&gt;"",F122&lt;&gt;"",G122&lt;&gt;"",H122&lt;&gt;""),VLOOKUP(G122,通所リハビリテーション費!$A$48:$B$52,2,0),0)</f>
        <v>0</v>
      </c>
      <c r="J122" s="42">
        <f>(I122*H122)*0.1*10</f>
        <v>0</v>
      </c>
    </row>
    <row r="123" spans="1:21" ht="24.95" customHeight="1" x14ac:dyDescent="0.4">
      <c r="A123" s="160"/>
      <c r="B123" s="49"/>
      <c r="C123" s="49"/>
      <c r="D123" s="49"/>
      <c r="E123" s="49"/>
      <c r="F123" s="49"/>
      <c r="G123" s="49"/>
      <c r="H123" s="50"/>
      <c r="I123" s="42">
        <f>IF(AND(B123&lt;&gt;"",C123&lt;&gt;"",D123&lt;&gt;"",E123&lt;&gt;"",F123&lt;&gt;"",G123&lt;&gt;"",H123&lt;&gt;""),VLOOKUP(G123,通所リハビリテーション費!$A$48:$B$52,2,0),0)</f>
        <v>0</v>
      </c>
      <c r="J123" s="42">
        <f t="shared" ref="J123:J126" si="23">(I123*H123)*0.1*10</f>
        <v>0</v>
      </c>
    </row>
    <row r="124" spans="1:21" ht="24.95" customHeight="1" x14ac:dyDescent="0.4">
      <c r="A124" s="160"/>
      <c r="B124" s="49"/>
      <c r="C124" s="49"/>
      <c r="D124" s="49"/>
      <c r="E124" s="49"/>
      <c r="F124" s="49"/>
      <c r="G124" s="49"/>
      <c r="H124" s="50"/>
      <c r="I124" s="42">
        <f>IF(AND(B124&lt;&gt;"",C124&lt;&gt;"",D124&lt;&gt;"",E124&lt;&gt;"",F124&lt;&gt;"",G124&lt;&gt;"",H124&lt;&gt;""),VLOOKUP(G124,通所リハビリテーション費!$A$48:$B$52,2,0),0)</f>
        <v>0</v>
      </c>
      <c r="J124" s="42">
        <f t="shared" si="23"/>
        <v>0</v>
      </c>
    </row>
    <row r="125" spans="1:21" ht="24.95" customHeight="1" x14ac:dyDescent="0.4">
      <c r="A125" s="160"/>
      <c r="B125" s="49"/>
      <c r="C125" s="49"/>
      <c r="D125" s="49"/>
      <c r="E125" s="49"/>
      <c r="F125" s="49"/>
      <c r="G125" s="49"/>
      <c r="H125" s="50"/>
      <c r="I125" s="42">
        <f>IF(AND(B125&lt;&gt;"",C125&lt;&gt;"",D125&lt;&gt;"",E125&lt;&gt;"",F125&lt;&gt;"",G125&lt;&gt;"",H125&lt;&gt;""),VLOOKUP(G125,通所リハビリテーション費!$A$48:$B$52,2,0),0)</f>
        <v>0</v>
      </c>
      <c r="J125" s="42">
        <f t="shared" si="23"/>
        <v>0</v>
      </c>
    </row>
    <row r="126" spans="1:21" ht="24.95" customHeight="1" x14ac:dyDescent="0.4">
      <c r="A126" s="160"/>
      <c r="B126" s="49"/>
      <c r="C126" s="49"/>
      <c r="D126" s="49"/>
      <c r="E126" s="49"/>
      <c r="F126" s="49"/>
      <c r="G126" s="49"/>
      <c r="H126" s="50"/>
      <c r="I126" s="42">
        <f>IF(AND(B126&lt;&gt;"",C126&lt;&gt;"",D126&lt;&gt;"",E126&lt;&gt;"",F126&lt;&gt;"",G126&lt;&gt;"",H126&lt;&gt;""),VLOOKUP(G126,通所リハビリテーション費!$A$48:$B$52,2,0),0)</f>
        <v>0</v>
      </c>
      <c r="J126" s="42">
        <f t="shared" si="23"/>
        <v>0</v>
      </c>
    </row>
    <row r="127" spans="1:21" ht="24.95" customHeight="1" x14ac:dyDescent="0.4">
      <c r="A127" s="110" t="s">
        <v>38</v>
      </c>
      <c r="B127" s="111"/>
      <c r="C127" s="111"/>
      <c r="D127" s="111"/>
      <c r="E127" s="111"/>
      <c r="F127" s="111"/>
      <c r="G127" s="112"/>
      <c r="H127" s="43">
        <f>SUMIF(H117:H126,"&lt;&gt;#N/A")</f>
        <v>0</v>
      </c>
      <c r="I127" s="43">
        <f t="shared" ref="I127:J127" si="24">SUMIF(I117:I126,"&lt;&gt;#N/A")</f>
        <v>0</v>
      </c>
      <c r="J127" s="43">
        <f t="shared" si="24"/>
        <v>0</v>
      </c>
    </row>
    <row r="128" spans="1:21" ht="24.95" customHeight="1" x14ac:dyDescent="0.4">
      <c r="A128" s="54"/>
      <c r="B128" s="54"/>
      <c r="C128" s="54"/>
      <c r="D128" s="54"/>
      <c r="E128" s="54"/>
      <c r="F128" s="54"/>
      <c r="G128" s="55"/>
      <c r="H128" s="55"/>
      <c r="I128" s="55"/>
    </row>
    <row r="129" spans="1:10" ht="24.95" customHeight="1" x14ac:dyDescent="0.4">
      <c r="A129" s="56" t="s">
        <v>91</v>
      </c>
      <c r="B129" s="54"/>
      <c r="C129" s="54"/>
      <c r="D129" s="54"/>
      <c r="E129" s="54"/>
      <c r="F129" s="54"/>
      <c r="G129" s="55"/>
      <c r="H129" s="55"/>
      <c r="I129" s="55"/>
    </row>
    <row r="130" spans="1:10" ht="42.95" customHeight="1" x14ac:dyDescent="0.4">
      <c r="A130" s="160" t="s">
        <v>130</v>
      </c>
      <c r="B130" s="28" t="s">
        <v>49</v>
      </c>
      <c r="C130" s="28" t="s">
        <v>51</v>
      </c>
      <c r="D130" s="28" t="s">
        <v>32</v>
      </c>
      <c r="E130" s="41" t="s">
        <v>162</v>
      </c>
      <c r="F130" s="41" t="s">
        <v>163</v>
      </c>
      <c r="G130" s="28" t="s">
        <v>33</v>
      </c>
      <c r="H130" s="41" t="s">
        <v>133</v>
      </c>
      <c r="I130" s="41" t="s">
        <v>35</v>
      </c>
      <c r="J130" s="41" t="s">
        <v>113</v>
      </c>
    </row>
    <row r="131" spans="1:10" ht="24.95" customHeight="1" x14ac:dyDescent="0.4">
      <c r="A131" s="160"/>
      <c r="B131" s="49"/>
      <c r="C131" s="59"/>
      <c r="D131" s="49"/>
      <c r="E131" s="49"/>
      <c r="F131" s="49"/>
      <c r="G131" s="49"/>
      <c r="H131" s="50"/>
      <c r="I131" s="42">
        <f>IF(AND(B131&lt;&gt;"",C131&lt;&gt;"",D131&lt;&gt;"",E131&lt;&gt;"",F131&lt;&gt;"",G131&lt;&gt;"",H131&lt;&gt;""),VLOOKUP(G131,通所リハビリテーション費!$A$48:$B$52,2,0),0)</f>
        <v>0</v>
      </c>
      <c r="J131" s="42">
        <f>((I131*H131)*0.1*10)/2</f>
        <v>0</v>
      </c>
    </row>
    <row r="132" spans="1:10" ht="24.95" customHeight="1" x14ac:dyDescent="0.4">
      <c r="A132" s="160"/>
      <c r="B132" s="49"/>
      <c r="C132" s="59"/>
      <c r="D132" s="49"/>
      <c r="E132" s="49"/>
      <c r="F132" s="49"/>
      <c r="G132" s="49"/>
      <c r="H132" s="50"/>
      <c r="I132" s="42">
        <f>IF(AND(B132&lt;&gt;"",C132&lt;&gt;"",D132&lt;&gt;"",E132&lt;&gt;"",F132&lt;&gt;"",G132&lt;&gt;"",H132&lt;&gt;""),VLOOKUP(G132,通所リハビリテーション費!$A$48:$B$52,2,0),0)</f>
        <v>0</v>
      </c>
      <c r="J132" s="42">
        <f t="shared" ref="J132:J135" si="25">((I132*H132)*0.1*10)/2</f>
        <v>0</v>
      </c>
    </row>
    <row r="133" spans="1:10" ht="24.95" customHeight="1" x14ac:dyDescent="0.4">
      <c r="A133" s="160"/>
      <c r="B133" s="49"/>
      <c r="C133" s="59"/>
      <c r="D133" s="49"/>
      <c r="E133" s="49"/>
      <c r="F133" s="49"/>
      <c r="G133" s="49"/>
      <c r="H133" s="50"/>
      <c r="I133" s="42">
        <f>IF(AND(B133&lt;&gt;"",C133&lt;&gt;"",D133&lt;&gt;"",E133&lt;&gt;"",F133&lt;&gt;"",G133&lt;&gt;"",H133&lt;&gt;""),VLOOKUP(G133,通所リハビリテーション費!$A$48:$B$52,2,0),0)</f>
        <v>0</v>
      </c>
      <c r="J133" s="42">
        <f t="shared" si="25"/>
        <v>0</v>
      </c>
    </row>
    <row r="134" spans="1:10" ht="24.95" customHeight="1" x14ac:dyDescent="0.4">
      <c r="A134" s="160"/>
      <c r="B134" s="49"/>
      <c r="C134" s="59"/>
      <c r="D134" s="49"/>
      <c r="E134" s="49"/>
      <c r="F134" s="49"/>
      <c r="G134" s="49"/>
      <c r="H134" s="50"/>
      <c r="I134" s="42">
        <f>IF(AND(B134&lt;&gt;"",C134&lt;&gt;"",D134&lt;&gt;"",E134&lt;&gt;"",F134&lt;&gt;"",G134&lt;&gt;"",H134&lt;&gt;""),VLOOKUP(G134,通所リハビリテーション費!$A$48:$B$52,2,0),0)</f>
        <v>0</v>
      </c>
      <c r="J134" s="42">
        <f t="shared" si="25"/>
        <v>0</v>
      </c>
    </row>
    <row r="135" spans="1:10" ht="24.95" customHeight="1" x14ac:dyDescent="0.4">
      <c r="A135" s="160"/>
      <c r="B135" s="49"/>
      <c r="C135" s="59"/>
      <c r="D135" s="49"/>
      <c r="E135" s="49"/>
      <c r="F135" s="49"/>
      <c r="G135" s="49"/>
      <c r="H135" s="50"/>
      <c r="I135" s="42">
        <f>IF(AND(B135&lt;&gt;"",C135&lt;&gt;"",D135&lt;&gt;"",E135&lt;&gt;"",F135&lt;&gt;"",G135&lt;&gt;"",H135&lt;&gt;""),VLOOKUP(G135,通所リハビリテーション費!$A$48:$B$52,2,0),0)</f>
        <v>0</v>
      </c>
      <c r="J135" s="42">
        <f t="shared" si="25"/>
        <v>0</v>
      </c>
    </row>
    <row r="136" spans="1:10" ht="24.95" customHeight="1" x14ac:dyDescent="0.4">
      <c r="A136" s="110" t="s">
        <v>38</v>
      </c>
      <c r="B136" s="111"/>
      <c r="C136" s="111"/>
      <c r="D136" s="111"/>
      <c r="E136" s="111"/>
      <c r="F136" s="111"/>
      <c r="G136" s="112"/>
      <c r="H136" s="43">
        <f>SUMIF(H131:H135,"&lt;&gt;#N/A")</f>
        <v>0</v>
      </c>
      <c r="I136" s="43">
        <f t="shared" ref="I136:J136" si="26">SUMIF(I131:I135,"&lt;&gt;#N/A")</f>
        <v>0</v>
      </c>
      <c r="J136" s="43">
        <f t="shared" si="26"/>
        <v>0</v>
      </c>
    </row>
    <row r="137" spans="1:10" ht="24.95" customHeight="1" x14ac:dyDescent="0.4">
      <c r="A137" s="26"/>
      <c r="B137" s="26"/>
      <c r="C137" s="26"/>
      <c r="D137" s="26"/>
      <c r="E137" s="26"/>
      <c r="F137" s="26"/>
      <c r="G137" s="26"/>
      <c r="H137" s="27"/>
      <c r="I137" s="27"/>
      <c r="J137" s="27"/>
    </row>
    <row r="138" spans="1:10" ht="24.95" customHeight="1" x14ac:dyDescent="0.4">
      <c r="A138" s="40" t="s">
        <v>43</v>
      </c>
    </row>
    <row r="139" spans="1:10" ht="24.95" customHeight="1" x14ac:dyDescent="0.4">
      <c r="A139" s="53" t="s">
        <v>90</v>
      </c>
    </row>
    <row r="140" spans="1:10" ht="42.95" customHeight="1" x14ac:dyDescent="0.4">
      <c r="A140" s="160" t="s">
        <v>131</v>
      </c>
      <c r="B140" s="28" t="s">
        <v>49</v>
      </c>
      <c r="C140" s="28" t="s">
        <v>51</v>
      </c>
      <c r="D140" s="28" t="s">
        <v>32</v>
      </c>
      <c r="E140" s="41" t="s">
        <v>162</v>
      </c>
      <c r="F140" s="41" t="s">
        <v>163</v>
      </c>
      <c r="G140" s="28" t="s">
        <v>33</v>
      </c>
      <c r="H140" s="41" t="s">
        <v>50</v>
      </c>
      <c r="I140" s="41" t="s">
        <v>35</v>
      </c>
      <c r="J140" s="41" t="s">
        <v>113</v>
      </c>
    </row>
    <row r="141" spans="1:10" ht="24.95" customHeight="1" x14ac:dyDescent="0.4">
      <c r="A141" s="160"/>
      <c r="B141" s="49"/>
      <c r="C141" s="59"/>
      <c r="D141" s="49"/>
      <c r="E141" s="49"/>
      <c r="F141" s="49"/>
      <c r="G141" s="49"/>
      <c r="H141" s="50"/>
      <c r="I141" s="42">
        <f>IF(AND(B141&lt;&gt;"",C141&lt;&gt;"",D141&lt;&gt;"",E141&lt;&gt;"",F141&lt;&gt;"",G141&lt;&gt;"",H141&lt;&gt;""),VLOOKUP(G141,通所リハビリテーション費!$A$55:$B$59,2,0),0)</f>
        <v>0</v>
      </c>
      <c r="J141" s="42">
        <f>(I141*H141)*0.1*10</f>
        <v>0</v>
      </c>
    </row>
    <row r="142" spans="1:10" ht="24.95" customHeight="1" x14ac:dyDescent="0.4">
      <c r="A142" s="160"/>
      <c r="B142" s="49"/>
      <c r="C142" s="59"/>
      <c r="D142" s="49"/>
      <c r="E142" s="49"/>
      <c r="F142" s="49"/>
      <c r="G142" s="49"/>
      <c r="H142" s="50"/>
      <c r="I142" s="42">
        <f>IF(AND(B142&lt;&gt;"",C142&lt;&gt;"",D142&lt;&gt;"",E142&lt;&gt;"",F142&lt;&gt;"",G142&lt;&gt;"",H142&lt;&gt;""),VLOOKUP(G142,通所リハビリテーション費!$A$55:$B$59,2,0),0)</f>
        <v>0</v>
      </c>
      <c r="J142" s="42">
        <f t="shared" ref="J142:J145" si="27">(I142*H142)*0.1*10</f>
        <v>0</v>
      </c>
    </row>
    <row r="143" spans="1:10" ht="24.95" customHeight="1" x14ac:dyDescent="0.4">
      <c r="A143" s="160"/>
      <c r="B143" s="49"/>
      <c r="C143" s="59"/>
      <c r="D143" s="49"/>
      <c r="E143" s="49"/>
      <c r="F143" s="49"/>
      <c r="G143" s="49"/>
      <c r="H143" s="50"/>
      <c r="I143" s="42">
        <f>IF(AND(B143&lt;&gt;"",C143&lt;&gt;"",D143&lt;&gt;"",E143&lt;&gt;"",F143&lt;&gt;"",G143&lt;&gt;"",H143&lt;&gt;""),VLOOKUP(G143,通所リハビリテーション費!$A$55:$B$59,2,0),0)</f>
        <v>0</v>
      </c>
      <c r="J143" s="42">
        <f t="shared" si="27"/>
        <v>0</v>
      </c>
    </row>
    <row r="144" spans="1:10" ht="24.95" customHeight="1" x14ac:dyDescent="0.4">
      <c r="A144" s="160"/>
      <c r="B144" s="49"/>
      <c r="C144" s="59"/>
      <c r="D144" s="49"/>
      <c r="E144" s="49"/>
      <c r="F144" s="49"/>
      <c r="G144" s="49"/>
      <c r="H144" s="50"/>
      <c r="I144" s="42">
        <f>IF(AND(B144&lt;&gt;"",C144&lt;&gt;"",D144&lt;&gt;"",E144&lt;&gt;"",F144&lt;&gt;"",G144&lt;&gt;"",H144&lt;&gt;""),VLOOKUP(G144,通所リハビリテーション費!$A$55:$B$59,2,0),0)</f>
        <v>0</v>
      </c>
      <c r="J144" s="42">
        <f t="shared" si="27"/>
        <v>0</v>
      </c>
    </row>
    <row r="145" spans="1:10" ht="24.95" customHeight="1" x14ac:dyDescent="0.4">
      <c r="A145" s="160"/>
      <c r="B145" s="49"/>
      <c r="C145" s="59"/>
      <c r="D145" s="49"/>
      <c r="E145" s="49"/>
      <c r="F145" s="49"/>
      <c r="G145" s="49"/>
      <c r="H145" s="50"/>
      <c r="I145" s="42">
        <f>IF(AND(B145&lt;&gt;"",C145&lt;&gt;"",D145&lt;&gt;"",E145&lt;&gt;"",F145&lt;&gt;"",G145&lt;&gt;"",H145&lt;&gt;""),VLOOKUP(G145,通所リハビリテーション費!$A$55:$B$59,2,0),0)</f>
        <v>0</v>
      </c>
      <c r="J145" s="42">
        <f t="shared" si="27"/>
        <v>0</v>
      </c>
    </row>
    <row r="146" spans="1:10" ht="24.95" customHeight="1" x14ac:dyDescent="0.4">
      <c r="A146" s="160"/>
      <c r="B146" s="49"/>
      <c r="C146" s="49"/>
      <c r="D146" s="49"/>
      <c r="E146" s="49"/>
      <c r="F146" s="49"/>
      <c r="G146" s="49"/>
      <c r="H146" s="50"/>
      <c r="I146" s="42">
        <f>IF(AND(B146&lt;&gt;"",C146&lt;&gt;"",D146&lt;&gt;"",E146&lt;&gt;"",F146&lt;&gt;"",G146&lt;&gt;"",H146&lt;&gt;""),VLOOKUP(G146,通所リハビリテーション費!$A$55:$B$59,2,0),0)</f>
        <v>0</v>
      </c>
      <c r="J146" s="42">
        <f>(I146*H146)*0.1*10</f>
        <v>0</v>
      </c>
    </row>
    <row r="147" spans="1:10" ht="24.95" customHeight="1" x14ac:dyDescent="0.4">
      <c r="A147" s="160"/>
      <c r="B147" s="49"/>
      <c r="C147" s="49"/>
      <c r="D147" s="49"/>
      <c r="E147" s="49"/>
      <c r="F147" s="49"/>
      <c r="G147" s="49"/>
      <c r="H147" s="50"/>
      <c r="I147" s="42">
        <f>IF(AND(B147&lt;&gt;"",C147&lt;&gt;"",D147&lt;&gt;"",E147&lt;&gt;"",F147&lt;&gt;"",G147&lt;&gt;"",H147&lt;&gt;""),VLOOKUP(G147,通所リハビリテーション費!$A$55:$B$59,2,0),0)</f>
        <v>0</v>
      </c>
      <c r="J147" s="42">
        <f t="shared" ref="J147:J150" si="28">(I147*H147)*0.1*10</f>
        <v>0</v>
      </c>
    </row>
    <row r="148" spans="1:10" ht="24.95" customHeight="1" x14ac:dyDescent="0.4">
      <c r="A148" s="160"/>
      <c r="B148" s="49"/>
      <c r="C148" s="49"/>
      <c r="D148" s="49"/>
      <c r="E148" s="49"/>
      <c r="F148" s="49"/>
      <c r="G148" s="49"/>
      <c r="H148" s="50"/>
      <c r="I148" s="42">
        <f>IF(AND(B148&lt;&gt;"",C148&lt;&gt;"",D148&lt;&gt;"",E148&lt;&gt;"",F148&lt;&gt;"",G148&lt;&gt;"",H148&lt;&gt;""),VLOOKUP(G148,通所リハビリテーション費!$A$55:$B$59,2,0),0)</f>
        <v>0</v>
      </c>
      <c r="J148" s="42">
        <f t="shared" si="28"/>
        <v>0</v>
      </c>
    </row>
    <row r="149" spans="1:10" ht="24.95" customHeight="1" x14ac:dyDescent="0.4">
      <c r="A149" s="160"/>
      <c r="B149" s="49"/>
      <c r="C149" s="49"/>
      <c r="D149" s="49"/>
      <c r="E149" s="49"/>
      <c r="F149" s="49"/>
      <c r="G149" s="49"/>
      <c r="H149" s="50"/>
      <c r="I149" s="42">
        <f>IF(AND(B149&lt;&gt;"",C149&lt;&gt;"",D149&lt;&gt;"",E149&lt;&gt;"",F149&lt;&gt;"",G149&lt;&gt;"",H149&lt;&gt;""),VLOOKUP(G149,通所リハビリテーション費!$A$55:$B$59,2,0),0)</f>
        <v>0</v>
      </c>
      <c r="J149" s="42">
        <f t="shared" si="28"/>
        <v>0</v>
      </c>
    </row>
    <row r="150" spans="1:10" ht="24.95" customHeight="1" x14ac:dyDescent="0.4">
      <c r="A150" s="160"/>
      <c r="B150" s="49"/>
      <c r="C150" s="49"/>
      <c r="D150" s="49"/>
      <c r="E150" s="49"/>
      <c r="F150" s="49"/>
      <c r="G150" s="49"/>
      <c r="H150" s="50"/>
      <c r="I150" s="42">
        <f>IF(AND(B150&lt;&gt;"",C150&lt;&gt;"",D150&lt;&gt;"",E150&lt;&gt;"",F150&lt;&gt;"",G150&lt;&gt;"",H150&lt;&gt;""),VLOOKUP(G150,通所リハビリテーション費!$A$55:$B$59,2,0),0)</f>
        <v>0</v>
      </c>
      <c r="J150" s="42">
        <f t="shared" si="28"/>
        <v>0</v>
      </c>
    </row>
    <row r="151" spans="1:10" ht="24.95" customHeight="1" x14ac:dyDescent="0.4">
      <c r="A151" s="110" t="s">
        <v>38</v>
      </c>
      <c r="B151" s="111"/>
      <c r="C151" s="111"/>
      <c r="D151" s="111"/>
      <c r="E151" s="111"/>
      <c r="F151" s="111"/>
      <c r="G151" s="112"/>
      <c r="H151" s="43">
        <f>SUMIF(H141:H150,"&lt;&gt;#N/A")</f>
        <v>0</v>
      </c>
      <c r="I151" s="43">
        <f t="shared" ref="I151:J151" si="29">SUMIF(I141:I150,"&lt;&gt;#N/A")</f>
        <v>0</v>
      </c>
      <c r="J151" s="43">
        <f t="shared" si="29"/>
        <v>0</v>
      </c>
    </row>
    <row r="152" spans="1:10" ht="24.95" customHeight="1" x14ac:dyDescent="0.4">
      <c r="A152" s="54"/>
      <c r="B152" s="54"/>
      <c r="C152" s="54"/>
      <c r="D152" s="54"/>
      <c r="E152" s="54"/>
      <c r="F152" s="54"/>
      <c r="G152" s="55"/>
      <c r="H152" s="55"/>
      <c r="I152" s="55"/>
    </row>
    <row r="153" spans="1:10" ht="24.95" customHeight="1" x14ac:dyDescent="0.4">
      <c r="A153" s="56" t="s">
        <v>91</v>
      </c>
      <c r="B153" s="54"/>
      <c r="C153" s="54"/>
      <c r="D153" s="54"/>
      <c r="E153" s="54"/>
      <c r="F153" s="54"/>
      <c r="G153" s="55"/>
      <c r="H153" s="55"/>
      <c r="I153" s="55"/>
    </row>
    <row r="154" spans="1:10" ht="42.95" customHeight="1" x14ac:dyDescent="0.4">
      <c r="A154" s="160" t="s">
        <v>131</v>
      </c>
      <c r="B154" s="28" t="s">
        <v>49</v>
      </c>
      <c r="C154" s="28" t="s">
        <v>51</v>
      </c>
      <c r="D154" s="28" t="s">
        <v>32</v>
      </c>
      <c r="E154" s="41" t="s">
        <v>162</v>
      </c>
      <c r="F154" s="41" t="s">
        <v>163</v>
      </c>
      <c r="G154" s="28" t="s">
        <v>33</v>
      </c>
      <c r="H154" s="41" t="s">
        <v>133</v>
      </c>
      <c r="I154" s="41" t="s">
        <v>35</v>
      </c>
      <c r="J154" s="41" t="s">
        <v>113</v>
      </c>
    </row>
    <row r="155" spans="1:10" ht="24.95" customHeight="1" x14ac:dyDescent="0.4">
      <c r="A155" s="160"/>
      <c r="B155" s="49"/>
      <c r="C155" s="59"/>
      <c r="D155" s="49"/>
      <c r="E155" s="49"/>
      <c r="F155" s="49"/>
      <c r="G155" s="49"/>
      <c r="H155" s="50"/>
      <c r="I155" s="42">
        <f>IF(AND(B155&lt;&gt;"",C155&lt;&gt;"",D155&lt;&gt;"",E155&lt;&gt;"",F155&lt;&gt;"",G155&lt;&gt;"",H155&lt;&gt;""),VLOOKUP(G155,通所リハビリテーション費!$A$55:$B$59,2,0),0)</f>
        <v>0</v>
      </c>
      <c r="J155" s="42">
        <f>((I155*H155)*0.1*10)/2</f>
        <v>0</v>
      </c>
    </row>
    <row r="156" spans="1:10" ht="24.95" customHeight="1" x14ac:dyDescent="0.4">
      <c r="A156" s="160"/>
      <c r="B156" s="49"/>
      <c r="C156" s="59"/>
      <c r="D156" s="49"/>
      <c r="E156" s="49"/>
      <c r="F156" s="49"/>
      <c r="G156" s="49"/>
      <c r="H156" s="50"/>
      <c r="I156" s="42">
        <f>IF(AND(B156&lt;&gt;"",C156&lt;&gt;"",D156&lt;&gt;"",E156&lt;&gt;"",F156&lt;&gt;"",G156&lt;&gt;"",H156&lt;&gt;""),VLOOKUP(G156,通所リハビリテーション費!$A$55:$B$59,2,0),0)</f>
        <v>0</v>
      </c>
      <c r="J156" s="42">
        <f t="shared" ref="J156:J159" si="30">((I156*H156)*0.1*10)/2</f>
        <v>0</v>
      </c>
    </row>
    <row r="157" spans="1:10" ht="24.95" customHeight="1" x14ac:dyDescent="0.4">
      <c r="A157" s="160"/>
      <c r="B157" s="49"/>
      <c r="C157" s="59"/>
      <c r="D157" s="49"/>
      <c r="E157" s="49"/>
      <c r="F157" s="49"/>
      <c r="G157" s="49"/>
      <c r="H157" s="50"/>
      <c r="I157" s="42">
        <f>IF(AND(B157&lt;&gt;"",C157&lt;&gt;"",D157&lt;&gt;"",E157&lt;&gt;"",F157&lt;&gt;"",G157&lt;&gt;"",H157&lt;&gt;""),VLOOKUP(G157,通所リハビリテーション費!$A$55:$B$59,2,0),0)</f>
        <v>0</v>
      </c>
      <c r="J157" s="42">
        <f t="shared" si="30"/>
        <v>0</v>
      </c>
    </row>
    <row r="158" spans="1:10" ht="24.95" customHeight="1" x14ac:dyDescent="0.4">
      <c r="A158" s="160"/>
      <c r="B158" s="49"/>
      <c r="C158" s="59"/>
      <c r="D158" s="49"/>
      <c r="E158" s="49"/>
      <c r="F158" s="49"/>
      <c r="G158" s="49"/>
      <c r="H158" s="50"/>
      <c r="I158" s="42">
        <f>IF(AND(B158&lt;&gt;"",C158&lt;&gt;"",D158&lt;&gt;"",E158&lt;&gt;"",F158&lt;&gt;"",G158&lt;&gt;"",H158&lt;&gt;""),VLOOKUP(G158,通所リハビリテーション費!$A$55:$B$59,2,0),0)</f>
        <v>0</v>
      </c>
      <c r="J158" s="42">
        <f t="shared" si="30"/>
        <v>0</v>
      </c>
    </row>
    <row r="159" spans="1:10" ht="24.95" customHeight="1" x14ac:dyDescent="0.4">
      <c r="A159" s="160"/>
      <c r="B159" s="49"/>
      <c r="C159" s="59"/>
      <c r="D159" s="49"/>
      <c r="E159" s="49"/>
      <c r="F159" s="49"/>
      <c r="G159" s="49"/>
      <c r="H159" s="50"/>
      <c r="I159" s="42">
        <f>IF(AND(B159&lt;&gt;"",C159&lt;&gt;"",D159&lt;&gt;"",E159&lt;&gt;"",F159&lt;&gt;"",G159&lt;&gt;"",H159&lt;&gt;""),VLOOKUP(G159,通所リハビリテーション費!$A$55:$B$59,2,0),0)</f>
        <v>0</v>
      </c>
      <c r="J159" s="42">
        <f t="shared" si="30"/>
        <v>0</v>
      </c>
    </row>
    <row r="160" spans="1:10" ht="24.95" customHeight="1" x14ac:dyDescent="0.4">
      <c r="A160" s="110" t="s">
        <v>38</v>
      </c>
      <c r="B160" s="111"/>
      <c r="C160" s="111"/>
      <c r="D160" s="111"/>
      <c r="E160" s="111"/>
      <c r="F160" s="111"/>
      <c r="G160" s="112"/>
      <c r="H160" s="43">
        <f>SUMIF(H155:H159,"&lt;&gt;#N/A")</f>
        <v>0</v>
      </c>
      <c r="I160" s="43">
        <f t="shared" ref="I160:J160" si="31">SUMIF(I155:I159,"&lt;&gt;#N/A")</f>
        <v>0</v>
      </c>
      <c r="J160" s="43">
        <f t="shared" si="31"/>
        <v>0</v>
      </c>
    </row>
    <row r="161" spans="1:10" ht="24.95" customHeight="1" x14ac:dyDescent="0.4">
      <c r="A161" s="26"/>
      <c r="B161" s="26"/>
      <c r="C161" s="26"/>
      <c r="D161" s="26"/>
      <c r="E161" s="26"/>
      <c r="F161" s="26"/>
      <c r="G161" s="26"/>
      <c r="H161" s="27"/>
      <c r="I161" s="27"/>
      <c r="J161" s="27"/>
    </row>
    <row r="162" spans="1:10" ht="24.95" customHeight="1" x14ac:dyDescent="0.4">
      <c r="A162" s="40" t="s">
        <v>44</v>
      </c>
    </row>
    <row r="163" spans="1:10" ht="24.95" customHeight="1" x14ac:dyDescent="0.4">
      <c r="A163" s="53" t="s">
        <v>90</v>
      </c>
    </row>
    <row r="164" spans="1:10" ht="42.95" customHeight="1" x14ac:dyDescent="0.4">
      <c r="A164" s="157" t="s">
        <v>132</v>
      </c>
      <c r="B164" s="28" t="s">
        <v>49</v>
      </c>
      <c r="C164" s="28" t="s">
        <v>51</v>
      </c>
      <c r="D164" s="28" t="s">
        <v>32</v>
      </c>
      <c r="E164" s="41" t="s">
        <v>162</v>
      </c>
      <c r="F164" s="41" t="s">
        <v>163</v>
      </c>
      <c r="G164" s="28" t="s">
        <v>33</v>
      </c>
      <c r="H164" s="41" t="s">
        <v>50</v>
      </c>
      <c r="I164" s="41" t="s">
        <v>35</v>
      </c>
      <c r="J164" s="41" t="s">
        <v>113</v>
      </c>
    </row>
    <row r="165" spans="1:10" ht="24.95" customHeight="1" x14ac:dyDescent="0.4">
      <c r="A165" s="158"/>
      <c r="B165" s="49"/>
      <c r="C165" s="59"/>
      <c r="D165" s="49"/>
      <c r="E165" s="49"/>
      <c r="F165" s="49"/>
      <c r="G165" s="49"/>
      <c r="H165" s="50"/>
      <c r="I165" s="42">
        <f>IF(AND(B165&lt;&gt;"",C165&lt;&gt;"",D165&lt;&gt;"",E165&lt;&gt;"",F165&lt;&gt;"",G165&lt;&gt;"",H165&lt;&gt;""),VLOOKUP(G165,通所リハビリテーション費!$A$62:$B$66,2,0),0)</f>
        <v>0</v>
      </c>
      <c r="J165" s="42">
        <f>(I165*H165)*0.1*10</f>
        <v>0</v>
      </c>
    </row>
    <row r="166" spans="1:10" ht="24.95" customHeight="1" x14ac:dyDescent="0.4">
      <c r="A166" s="158"/>
      <c r="B166" s="49"/>
      <c r="C166" s="59"/>
      <c r="D166" s="49"/>
      <c r="E166" s="49"/>
      <c r="F166" s="49"/>
      <c r="G166" s="49"/>
      <c r="H166" s="50"/>
      <c r="I166" s="42">
        <f>IF(AND(B166&lt;&gt;"",C166&lt;&gt;"",D166&lt;&gt;"",E166&lt;&gt;"",F166&lt;&gt;"",G166&lt;&gt;"",H166&lt;&gt;""),VLOOKUP(G166,通所リハビリテーション費!$A$62:$B$66,2,0),0)</f>
        <v>0</v>
      </c>
      <c r="J166" s="42">
        <f t="shared" ref="J166:J169" si="32">(I166*H166)*0.1*10</f>
        <v>0</v>
      </c>
    </row>
    <row r="167" spans="1:10" ht="24.95" customHeight="1" x14ac:dyDescent="0.4">
      <c r="A167" s="158"/>
      <c r="B167" s="49"/>
      <c r="C167" s="59"/>
      <c r="D167" s="49"/>
      <c r="E167" s="49"/>
      <c r="F167" s="49"/>
      <c r="G167" s="49"/>
      <c r="H167" s="50"/>
      <c r="I167" s="42">
        <f>IF(AND(B167&lt;&gt;"",C167&lt;&gt;"",D167&lt;&gt;"",E167&lt;&gt;"",F167&lt;&gt;"",G167&lt;&gt;"",H167&lt;&gt;""),VLOOKUP(G167,通所リハビリテーション費!$A$62:$B$66,2,0),0)</f>
        <v>0</v>
      </c>
      <c r="J167" s="42">
        <f t="shared" si="32"/>
        <v>0</v>
      </c>
    </row>
    <row r="168" spans="1:10" ht="24.95" customHeight="1" x14ac:dyDescent="0.4">
      <c r="A168" s="158"/>
      <c r="B168" s="49"/>
      <c r="C168" s="59"/>
      <c r="D168" s="49"/>
      <c r="E168" s="49"/>
      <c r="F168" s="49"/>
      <c r="G168" s="49"/>
      <c r="H168" s="50"/>
      <c r="I168" s="42">
        <f>IF(AND(B168&lt;&gt;"",C168&lt;&gt;"",D168&lt;&gt;"",E168&lt;&gt;"",F168&lt;&gt;"",G168&lt;&gt;"",H168&lt;&gt;""),VLOOKUP(G168,通所リハビリテーション費!$A$62:$B$66,2,0),0)</f>
        <v>0</v>
      </c>
      <c r="J168" s="42">
        <f t="shared" si="32"/>
        <v>0</v>
      </c>
    </row>
    <row r="169" spans="1:10" ht="24.95" customHeight="1" x14ac:dyDescent="0.4">
      <c r="A169" s="158"/>
      <c r="B169" s="49"/>
      <c r="C169" s="59"/>
      <c r="D169" s="49"/>
      <c r="E169" s="49"/>
      <c r="F169" s="49"/>
      <c r="G169" s="49"/>
      <c r="H169" s="50"/>
      <c r="I169" s="42">
        <f>IF(AND(B169&lt;&gt;"",C169&lt;&gt;"",D169&lt;&gt;"",E169&lt;&gt;"",F169&lt;&gt;"",G169&lt;&gt;"",H169&lt;&gt;""),VLOOKUP(G169,通所リハビリテーション費!$A$62:$B$66,2,0),0)</f>
        <v>0</v>
      </c>
      <c r="J169" s="42">
        <f t="shared" si="32"/>
        <v>0</v>
      </c>
    </row>
    <row r="170" spans="1:10" ht="24.95" customHeight="1" x14ac:dyDescent="0.4">
      <c r="A170" s="158"/>
      <c r="B170" s="49"/>
      <c r="C170" s="49"/>
      <c r="D170" s="49"/>
      <c r="E170" s="49"/>
      <c r="F170" s="49"/>
      <c r="G170" s="49"/>
      <c r="H170" s="50"/>
      <c r="I170" s="42">
        <f>IF(AND(B170&lt;&gt;"",C170&lt;&gt;"",D170&lt;&gt;"",E170&lt;&gt;"",F170&lt;&gt;"",G170&lt;&gt;"",H170&lt;&gt;""),VLOOKUP(G170,通所リハビリテーション費!$A$62:$B$66,2,0),0)</f>
        <v>0</v>
      </c>
      <c r="J170" s="42">
        <f>(I170*H170)*0.1*10</f>
        <v>0</v>
      </c>
    </row>
    <row r="171" spans="1:10" ht="24.95" customHeight="1" x14ac:dyDescent="0.4">
      <c r="A171" s="158"/>
      <c r="B171" s="49"/>
      <c r="C171" s="49"/>
      <c r="D171" s="49"/>
      <c r="E171" s="49"/>
      <c r="F171" s="49"/>
      <c r="G171" s="49"/>
      <c r="H171" s="50"/>
      <c r="I171" s="42">
        <f>IF(AND(B171&lt;&gt;"",C171&lt;&gt;"",D171&lt;&gt;"",E171&lt;&gt;"",F171&lt;&gt;"",G171&lt;&gt;"",H171&lt;&gt;""),VLOOKUP(G171,通所リハビリテーション費!$A$62:$B$66,2,0),0)</f>
        <v>0</v>
      </c>
      <c r="J171" s="42">
        <f t="shared" ref="J171:J174" si="33">(I171*H171)*0.1*10</f>
        <v>0</v>
      </c>
    </row>
    <row r="172" spans="1:10" ht="24.95" customHeight="1" x14ac:dyDescent="0.4">
      <c r="A172" s="158"/>
      <c r="B172" s="49"/>
      <c r="C172" s="49"/>
      <c r="D172" s="49"/>
      <c r="E172" s="49"/>
      <c r="F172" s="49"/>
      <c r="G172" s="49"/>
      <c r="H172" s="50"/>
      <c r="I172" s="42">
        <f>IF(AND(B172&lt;&gt;"",C172&lt;&gt;"",D172&lt;&gt;"",E172&lt;&gt;"",F172&lt;&gt;"",G172&lt;&gt;"",H172&lt;&gt;""),VLOOKUP(G172,通所リハビリテーション費!$A$62:$B$66,2,0),0)</f>
        <v>0</v>
      </c>
      <c r="J172" s="42">
        <f t="shared" si="33"/>
        <v>0</v>
      </c>
    </row>
    <row r="173" spans="1:10" ht="24.95" customHeight="1" x14ac:dyDescent="0.4">
      <c r="A173" s="158"/>
      <c r="B173" s="49"/>
      <c r="C173" s="49"/>
      <c r="D173" s="49"/>
      <c r="E173" s="49"/>
      <c r="F173" s="49"/>
      <c r="G173" s="49"/>
      <c r="H173" s="50"/>
      <c r="I173" s="42">
        <f>IF(AND(B173&lt;&gt;"",C173&lt;&gt;"",D173&lt;&gt;"",E173&lt;&gt;"",F173&lt;&gt;"",G173&lt;&gt;"",H173&lt;&gt;""),VLOOKUP(G173,通所リハビリテーション費!$A$62:$B$66,2,0),0)</f>
        <v>0</v>
      </c>
      <c r="J173" s="42">
        <f t="shared" si="33"/>
        <v>0</v>
      </c>
    </row>
    <row r="174" spans="1:10" ht="24.95" customHeight="1" x14ac:dyDescent="0.4">
      <c r="A174" s="159"/>
      <c r="B174" s="49"/>
      <c r="C174" s="49"/>
      <c r="D174" s="49"/>
      <c r="E174" s="49"/>
      <c r="F174" s="49"/>
      <c r="G174" s="49"/>
      <c r="H174" s="50"/>
      <c r="I174" s="42">
        <f>IF(AND(B174&lt;&gt;"",C174&lt;&gt;"",D174&lt;&gt;"",E174&lt;&gt;"",F174&lt;&gt;"",G174&lt;&gt;"",H174&lt;&gt;""),VLOOKUP(G174,通所リハビリテーション費!$A$62:$B$66,2,0),0)</f>
        <v>0</v>
      </c>
      <c r="J174" s="42">
        <f t="shared" si="33"/>
        <v>0</v>
      </c>
    </row>
    <row r="175" spans="1:10" ht="24.95" customHeight="1" x14ac:dyDescent="0.4">
      <c r="A175" s="110" t="s">
        <v>38</v>
      </c>
      <c r="B175" s="111"/>
      <c r="C175" s="111"/>
      <c r="D175" s="111"/>
      <c r="E175" s="111"/>
      <c r="F175" s="111"/>
      <c r="G175" s="112"/>
      <c r="H175" s="43">
        <f>SUMIF(H165:H174,"&lt;&gt;#N/A")</f>
        <v>0</v>
      </c>
      <c r="I175" s="43">
        <f t="shared" ref="I175:J175" si="34">SUMIF(I165:I174,"&lt;&gt;#N/A")</f>
        <v>0</v>
      </c>
      <c r="J175" s="43">
        <f t="shared" si="34"/>
        <v>0</v>
      </c>
    </row>
    <row r="176" spans="1:10" ht="24.95" customHeight="1" x14ac:dyDescent="0.4">
      <c r="A176" s="54"/>
      <c r="B176" s="54"/>
      <c r="C176" s="54"/>
      <c r="D176" s="54"/>
      <c r="E176" s="54"/>
      <c r="F176" s="54"/>
      <c r="G176" s="55"/>
      <c r="H176" s="55"/>
      <c r="I176" s="55"/>
    </row>
    <row r="177" spans="1:10" ht="24.95" customHeight="1" x14ac:dyDescent="0.4">
      <c r="A177" s="56" t="s">
        <v>91</v>
      </c>
      <c r="B177" s="54"/>
      <c r="C177" s="54"/>
      <c r="D177" s="54"/>
      <c r="E177" s="54"/>
      <c r="F177" s="54"/>
      <c r="G177" s="55"/>
      <c r="H177" s="55"/>
      <c r="I177" s="55"/>
    </row>
    <row r="178" spans="1:10" ht="42.95" customHeight="1" x14ac:dyDescent="0.4">
      <c r="A178" s="160" t="s">
        <v>132</v>
      </c>
      <c r="B178" s="28" t="s">
        <v>49</v>
      </c>
      <c r="C178" s="28" t="s">
        <v>51</v>
      </c>
      <c r="D178" s="28" t="s">
        <v>32</v>
      </c>
      <c r="E178" s="41" t="s">
        <v>162</v>
      </c>
      <c r="F178" s="41" t="s">
        <v>163</v>
      </c>
      <c r="G178" s="28" t="s">
        <v>33</v>
      </c>
      <c r="H178" s="41" t="s">
        <v>133</v>
      </c>
      <c r="I178" s="41" t="s">
        <v>35</v>
      </c>
      <c r="J178" s="41" t="s">
        <v>113</v>
      </c>
    </row>
    <row r="179" spans="1:10" ht="24.95" customHeight="1" x14ac:dyDescent="0.4">
      <c r="A179" s="160"/>
      <c r="B179" s="49"/>
      <c r="C179" s="59"/>
      <c r="D179" s="49"/>
      <c r="E179" s="49"/>
      <c r="F179" s="49"/>
      <c r="G179" s="49"/>
      <c r="H179" s="50"/>
      <c r="I179" s="42">
        <f>IF(AND(B179&lt;&gt;"",C179&lt;&gt;"",D179&lt;&gt;"",E179&lt;&gt;"",F179&lt;&gt;"",G179&lt;&gt;"",H179&lt;&gt;""),VLOOKUP(G179,通所リハビリテーション費!$A$62:$B$66,2,0),0)</f>
        <v>0</v>
      </c>
      <c r="J179" s="42">
        <f>((I179*H179)*0.1*10)/2</f>
        <v>0</v>
      </c>
    </row>
    <row r="180" spans="1:10" ht="24.95" customHeight="1" x14ac:dyDescent="0.4">
      <c r="A180" s="160"/>
      <c r="B180" s="49"/>
      <c r="C180" s="59"/>
      <c r="D180" s="49"/>
      <c r="E180" s="49"/>
      <c r="F180" s="49"/>
      <c r="G180" s="49"/>
      <c r="H180" s="50"/>
      <c r="I180" s="42">
        <f>IF(AND(B180&lt;&gt;"",C180&lt;&gt;"",D180&lt;&gt;"",E180&lt;&gt;"",F180&lt;&gt;"",G180&lt;&gt;"",H180&lt;&gt;""),VLOOKUP(G180,通所リハビリテーション費!$A$62:$B$66,2,0),0)</f>
        <v>0</v>
      </c>
      <c r="J180" s="42">
        <f t="shared" ref="J180:J183" si="35">((I180*H180)*0.1*10)/2</f>
        <v>0</v>
      </c>
    </row>
    <row r="181" spans="1:10" ht="24.95" customHeight="1" x14ac:dyDescent="0.4">
      <c r="A181" s="160"/>
      <c r="B181" s="49"/>
      <c r="C181" s="59"/>
      <c r="D181" s="49"/>
      <c r="E181" s="49"/>
      <c r="F181" s="49"/>
      <c r="G181" s="49"/>
      <c r="H181" s="50"/>
      <c r="I181" s="42">
        <f>IF(AND(B181&lt;&gt;"",C181&lt;&gt;"",D181&lt;&gt;"",E181&lt;&gt;"",F181&lt;&gt;"",G181&lt;&gt;"",H181&lt;&gt;""),VLOOKUP(G181,通所リハビリテーション費!$A$62:$B$66,2,0),0)</f>
        <v>0</v>
      </c>
      <c r="J181" s="42">
        <f t="shared" si="35"/>
        <v>0</v>
      </c>
    </row>
    <row r="182" spans="1:10" ht="24.95" customHeight="1" x14ac:dyDescent="0.4">
      <c r="A182" s="160"/>
      <c r="B182" s="49"/>
      <c r="C182" s="59"/>
      <c r="D182" s="49"/>
      <c r="E182" s="49"/>
      <c r="F182" s="49"/>
      <c r="G182" s="49"/>
      <c r="H182" s="50"/>
      <c r="I182" s="42">
        <f>IF(AND(B182&lt;&gt;"",C182&lt;&gt;"",D182&lt;&gt;"",E182&lt;&gt;"",F182&lt;&gt;"",G182&lt;&gt;"",H182&lt;&gt;""),VLOOKUP(G182,通所リハビリテーション費!$A$62:$B$66,2,0),0)</f>
        <v>0</v>
      </c>
      <c r="J182" s="42">
        <f t="shared" si="35"/>
        <v>0</v>
      </c>
    </row>
    <row r="183" spans="1:10" ht="24.95" customHeight="1" x14ac:dyDescent="0.4">
      <c r="A183" s="160"/>
      <c r="B183" s="49"/>
      <c r="C183" s="59"/>
      <c r="D183" s="49"/>
      <c r="E183" s="49"/>
      <c r="F183" s="49"/>
      <c r="G183" s="49"/>
      <c r="H183" s="50"/>
      <c r="I183" s="42">
        <f>IF(AND(B183&lt;&gt;"",C183&lt;&gt;"",D183&lt;&gt;"",E183&lt;&gt;"",F183&lt;&gt;"",G183&lt;&gt;"",H183&lt;&gt;""),VLOOKUP(G183,通所リハビリテーション費!$A$62:$B$66,2,0),0)</f>
        <v>0</v>
      </c>
      <c r="J183" s="42">
        <f t="shared" si="35"/>
        <v>0</v>
      </c>
    </row>
    <row r="184" spans="1:10" ht="24.95" customHeight="1" x14ac:dyDescent="0.4">
      <c r="A184" s="110" t="s">
        <v>38</v>
      </c>
      <c r="B184" s="111"/>
      <c r="C184" s="111"/>
      <c r="D184" s="111"/>
      <c r="E184" s="111"/>
      <c r="F184" s="111"/>
      <c r="G184" s="112"/>
      <c r="H184" s="43">
        <f>SUMIF(H179:H183,"&lt;&gt;#N/A")</f>
        <v>0</v>
      </c>
      <c r="I184" s="43">
        <f t="shared" ref="I184:J184" si="36">SUMIF(I179:I183,"&lt;&gt;#N/A")</f>
        <v>0</v>
      </c>
      <c r="J184" s="43">
        <f t="shared" si="36"/>
        <v>0</v>
      </c>
    </row>
    <row r="186" spans="1:10" ht="24.95" customHeight="1" x14ac:dyDescent="0.4">
      <c r="A186" s="40" t="s">
        <v>45</v>
      </c>
    </row>
    <row r="187" spans="1:10" ht="28.5" x14ac:dyDescent="0.4">
      <c r="A187" s="153" t="s">
        <v>46</v>
      </c>
      <c r="B187" s="153"/>
      <c r="C187" s="46" t="s">
        <v>47</v>
      </c>
      <c r="D187" s="46" t="s">
        <v>50</v>
      </c>
      <c r="E187" s="46" t="s">
        <v>113</v>
      </c>
    </row>
    <row r="188" spans="1:10" ht="24.95" customHeight="1" x14ac:dyDescent="0.4">
      <c r="A188" s="152">
        <f>COUNTA(D21:D30,D35:D39,D45:D54,D59:D63,D69:D78,D83:D87,D93:D102,D107:D111,D117:D126,D131:D135,D141:D150,D155:D159,D165:D174,D179:D183)</f>
        <v>0</v>
      </c>
      <c r="B188" s="152"/>
      <c r="C188" s="47">
        <f>COUNTA(C21:C30,C35:C39,C45:C54,C59:C63,C69:C78,C83:C87,C93:C102,C107:C111,C117:C126,C131:C135,C141:C150,C155:C159,C165:C174,C179:C183)</f>
        <v>0</v>
      </c>
      <c r="D188" s="48">
        <f>SUM(H31,H40,H55,H64,H79,H88,H103,H112,H127,H136,H151,H160,H175,H184)</f>
        <v>0</v>
      </c>
      <c r="E188" s="48">
        <f>SUM(J31,J40,J55,J64,J79,J88,J103,J112,J127,J136,J151,J160,J175,J184)</f>
        <v>0</v>
      </c>
    </row>
    <row r="192" spans="1:10" ht="18" customHeight="1" x14ac:dyDescent="0.4">
      <c r="H192" s="58"/>
      <c r="I192" s="58"/>
      <c r="J192" s="58"/>
    </row>
    <row r="194" ht="42.95" customHeight="1" x14ac:dyDescent="0.4"/>
    <row r="201" ht="18" customHeight="1" x14ac:dyDescent="0.4"/>
    <row r="203" ht="42.95" customHeight="1" x14ac:dyDescent="0.4"/>
    <row r="212" ht="42.95" customHeight="1" x14ac:dyDescent="0.4"/>
    <row r="224" ht="18" customHeight="1" x14ac:dyDescent="0.4"/>
    <row r="226" ht="42.95" customHeight="1" x14ac:dyDescent="0.4"/>
    <row r="233" ht="18" customHeight="1" x14ac:dyDescent="0.4"/>
    <row r="235" ht="42.95" customHeight="1" x14ac:dyDescent="0.4"/>
    <row r="242" ht="18" customHeight="1" x14ac:dyDescent="0.4"/>
    <row r="244" ht="36" customHeight="1" x14ac:dyDescent="0.4"/>
  </sheetData>
  <sheetProtection sheet="1" objects="1" scenarios="1"/>
  <mergeCells count="50">
    <mergeCell ref="H1:J1"/>
    <mergeCell ref="A9:B9"/>
    <mergeCell ref="C9:I9"/>
    <mergeCell ref="A10:B10"/>
    <mergeCell ref="C10:I10"/>
    <mergeCell ref="A4:J4"/>
    <mergeCell ref="A7:B7"/>
    <mergeCell ref="C7:I7"/>
    <mergeCell ref="A8:B8"/>
    <mergeCell ref="C8:I8"/>
    <mergeCell ref="A11:B11"/>
    <mergeCell ref="C11:I11"/>
    <mergeCell ref="A40:G40"/>
    <mergeCell ref="A12:B12"/>
    <mergeCell ref="C12:I12"/>
    <mergeCell ref="A13:B13"/>
    <mergeCell ref="C13:I13"/>
    <mergeCell ref="A14:B14"/>
    <mergeCell ref="C14:I14"/>
    <mergeCell ref="A15:B15"/>
    <mergeCell ref="C15:I15"/>
    <mergeCell ref="A20:A30"/>
    <mergeCell ref="A31:G31"/>
    <mergeCell ref="A34:A39"/>
    <mergeCell ref="A106:A111"/>
    <mergeCell ref="A112:G112"/>
    <mergeCell ref="A140:A150"/>
    <mergeCell ref="A136:G136"/>
    <mergeCell ref="A116:A126"/>
    <mergeCell ref="A127:G127"/>
    <mergeCell ref="A130:A135"/>
    <mergeCell ref="A79:G79"/>
    <mergeCell ref="A82:A87"/>
    <mergeCell ref="A88:G88"/>
    <mergeCell ref="A92:A102"/>
    <mergeCell ref="A103:G103"/>
    <mergeCell ref="A44:A54"/>
    <mergeCell ref="A55:G55"/>
    <mergeCell ref="A58:A63"/>
    <mergeCell ref="A64:G64"/>
    <mergeCell ref="A68:A78"/>
    <mergeCell ref="A178:A183"/>
    <mergeCell ref="A184:G184"/>
    <mergeCell ref="A187:B187"/>
    <mergeCell ref="A188:B188"/>
    <mergeCell ref="A151:G151"/>
    <mergeCell ref="A154:A159"/>
    <mergeCell ref="A160:G160"/>
    <mergeCell ref="A164:A174"/>
    <mergeCell ref="A175:G175"/>
  </mergeCells>
  <phoneticPr fontId="3"/>
  <printOptions horizontalCentered="1"/>
  <pageMargins left="0.70866141732283472" right="0.70866141732283472" top="0.74803149606299213" bottom="0.74803149606299213" header="0.31496062992125984" footer="0.31496062992125984"/>
  <pageSetup paperSize="9" scale="62" orientation="portrait" r:id="rId1"/>
  <rowBreaks count="9" manualBreakCount="9">
    <brk id="40" max="9" man="1"/>
    <brk id="64" max="9" man="1"/>
    <brk id="88" max="9" man="1"/>
    <brk id="112" max="9" man="1"/>
    <brk id="136" max="9" man="1"/>
    <brk id="160" max="9" man="1"/>
    <brk id="184" max="9" man="1"/>
    <brk id="209" max="9" man="1"/>
    <brk id="241"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DDE817D-ED86-4D3F-9FB6-622A99D2FD97}">
          <x14:formula1>
            <xm:f>通所リハビリテーション費!$C$2:$C$7</xm:f>
          </x14:formula1>
          <xm:sqref>G165:G174 G21:G30 G45:G54 G69:G78 G93:G102 G117:G126 G141:G150 G59:G63 G83:G87 G107:G111 G131:G135 G155:G159 G179:G183 G35:G39</xm:sqref>
        </x14:dataValidation>
        <x14:dataValidation type="list" allowBlank="1" showInputMessage="1" showErrorMessage="1" xr:uid="{26FC6F60-7701-4461-981A-65AFF4814412}">
          <x14:formula1>
            <xm:f>対象地域一覧!$A$2:$A$24</xm:f>
          </x14:formula1>
          <xm:sqref>D165:D174 D35:D39 D179:D183 D155:D159 D131:D135 D107:D111 D83:D87 D59:D63 D141:D150 D117:D126 D93:D102 D69:D78 D45:D54 D21:D30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0CBC8-AED1-4748-B613-7805A5AEAD07}">
  <sheetPr>
    <tabColor rgb="FFFF0000"/>
  </sheetPr>
  <dimension ref="A1:M23"/>
  <sheetViews>
    <sheetView view="pageBreakPreview" zoomScaleNormal="100" zoomScaleSheetLayoutView="100" workbookViewId="0">
      <selection activeCell="B4" sqref="B4:M4"/>
    </sheetView>
  </sheetViews>
  <sheetFormatPr defaultColWidth="8.75" defaultRowHeight="12" x14ac:dyDescent="0.4"/>
  <cols>
    <col min="1" max="1" width="20.125" style="11" bestFit="1" customWidth="1"/>
    <col min="2" max="4" width="7.125" style="11" bestFit="1" customWidth="1"/>
    <col min="5" max="5" width="8" style="11" bestFit="1" customWidth="1"/>
    <col min="6" max="6" width="8.125" style="11" bestFit="1" customWidth="1"/>
    <col min="7" max="7" width="8" style="11" bestFit="1" customWidth="1"/>
    <col min="8" max="8" width="8.125" style="11" bestFit="1" customWidth="1"/>
    <col min="9" max="13" width="8.375" style="11" bestFit="1" customWidth="1"/>
    <col min="14" max="16384" width="8.75" style="11"/>
  </cols>
  <sheetData>
    <row r="1" spans="1:13" ht="20.100000000000001" customHeight="1" x14ac:dyDescent="0.4">
      <c r="A1" s="11" t="s">
        <v>134</v>
      </c>
    </row>
    <row r="2" spans="1:13" ht="20.100000000000001" customHeight="1" x14ac:dyDescent="0.4">
      <c r="A2" s="11" t="s">
        <v>135</v>
      </c>
    </row>
    <row r="3" spans="1:13" ht="20.100000000000001" customHeight="1" x14ac:dyDescent="0.4"/>
    <row r="4" spans="1:13" ht="20.100000000000001" customHeight="1" x14ac:dyDescent="0.4">
      <c r="A4" s="12" t="s">
        <v>136</v>
      </c>
      <c r="B4" s="169" t="str">
        <f>IF(基本情報入力シート!V8="","",基本情報入力シート!V8)</f>
        <v/>
      </c>
      <c r="C4" s="169"/>
      <c r="D4" s="169"/>
      <c r="E4" s="169"/>
      <c r="F4" s="169"/>
      <c r="G4" s="169"/>
      <c r="H4" s="169"/>
      <c r="I4" s="169"/>
      <c r="J4" s="169"/>
      <c r="K4" s="169"/>
      <c r="L4" s="169"/>
      <c r="M4" s="169"/>
    </row>
    <row r="5" spans="1:13" ht="20.100000000000001" customHeight="1" x14ac:dyDescent="0.4">
      <c r="A5" s="12" t="s">
        <v>19</v>
      </c>
      <c r="B5" s="169" t="str">
        <f>IF(基本情報入力シート!V19="","",基本情報入力シート!V19)</f>
        <v/>
      </c>
      <c r="C5" s="169"/>
      <c r="D5" s="169"/>
      <c r="E5" s="169"/>
      <c r="F5" s="169"/>
      <c r="G5" s="169"/>
      <c r="H5" s="169"/>
      <c r="I5" s="169"/>
      <c r="J5" s="169"/>
      <c r="K5" s="169"/>
      <c r="L5" s="169"/>
      <c r="M5" s="169"/>
    </row>
    <row r="6" spans="1:13" ht="20.100000000000001" customHeight="1" x14ac:dyDescent="0.4">
      <c r="A6" s="12" t="s">
        <v>20</v>
      </c>
      <c r="B6" s="169" t="str">
        <f>IF(基本情報入力シート!V20="","",基本情報入力シート!V20)</f>
        <v/>
      </c>
      <c r="C6" s="169"/>
      <c r="D6" s="169"/>
      <c r="E6" s="169"/>
      <c r="F6" s="169"/>
      <c r="G6" s="169"/>
      <c r="H6" s="169"/>
      <c r="I6" s="169"/>
      <c r="J6" s="169"/>
      <c r="K6" s="169"/>
      <c r="L6" s="169"/>
      <c r="M6" s="169"/>
    </row>
    <row r="7" spans="1:13" ht="20.100000000000001" customHeight="1" x14ac:dyDescent="0.4">
      <c r="A7" s="12" t="s">
        <v>21</v>
      </c>
      <c r="B7" s="169" t="str">
        <f>IF(基本情報入力シート!V21="","",基本情報入力シート!V21)</f>
        <v>通所リハビリテーション</v>
      </c>
      <c r="C7" s="169"/>
      <c r="D7" s="169"/>
      <c r="E7" s="169"/>
      <c r="F7" s="169"/>
      <c r="G7" s="169"/>
      <c r="H7" s="169"/>
      <c r="I7" s="169"/>
      <c r="J7" s="169"/>
      <c r="K7" s="169"/>
      <c r="L7" s="169"/>
      <c r="M7" s="169"/>
    </row>
    <row r="8" spans="1:13" ht="20.100000000000001" customHeight="1" x14ac:dyDescent="0.4">
      <c r="A8" s="12" t="s">
        <v>108</v>
      </c>
      <c r="B8" s="170" t="str">
        <f>IF(基本情報入力シート!V22="","",基本情報入力シート!V22)</f>
        <v>別表第1の1　区分1　移動に片道20分以上の時間を要するサービス（特別地域加算対象地域内に居住する利用者を対象に行う場合）</v>
      </c>
      <c r="C8" s="170"/>
      <c r="D8" s="170"/>
      <c r="E8" s="170"/>
      <c r="F8" s="170"/>
      <c r="G8" s="170"/>
      <c r="H8" s="170"/>
      <c r="I8" s="170"/>
      <c r="J8" s="170"/>
      <c r="K8" s="170"/>
      <c r="L8" s="170"/>
      <c r="M8" s="170"/>
    </row>
    <row r="9" spans="1:13" ht="20.100000000000001" customHeight="1" x14ac:dyDescent="0.4"/>
    <row r="10" spans="1:13" ht="20.100000000000001" customHeight="1" x14ac:dyDescent="0.4">
      <c r="A10" s="11" t="s">
        <v>137</v>
      </c>
    </row>
    <row r="11" spans="1:13" ht="20.100000000000001" customHeight="1" x14ac:dyDescent="0.4">
      <c r="A11" s="12"/>
      <c r="B11" s="22" t="s">
        <v>92</v>
      </c>
      <c r="C11" s="22" t="s">
        <v>93</v>
      </c>
      <c r="D11" s="22" t="s">
        <v>94</v>
      </c>
      <c r="E11" s="22" t="s">
        <v>95</v>
      </c>
      <c r="F11" s="22" t="s">
        <v>96</v>
      </c>
      <c r="G11" s="22" t="s">
        <v>97</v>
      </c>
      <c r="H11" s="22" t="s">
        <v>98</v>
      </c>
      <c r="I11" s="22" t="s">
        <v>99</v>
      </c>
      <c r="J11" s="22" t="s">
        <v>100</v>
      </c>
      <c r="K11" s="22" t="s">
        <v>101</v>
      </c>
      <c r="L11" s="22" t="s">
        <v>102</v>
      </c>
      <c r="M11" s="22" t="s">
        <v>103</v>
      </c>
    </row>
    <row r="12" spans="1:13" ht="20.100000000000001" customHeight="1" x14ac:dyDescent="0.4">
      <c r="A12" s="12" t="s">
        <v>138</v>
      </c>
      <c r="B12" s="13">
        <f>'(附表2)実施状況報告（４月）'!$E$188</f>
        <v>0</v>
      </c>
      <c r="C12" s="13">
        <f>'(附表2)実施状況報告（５月）'!$E$188</f>
        <v>0</v>
      </c>
      <c r="D12" s="13">
        <f>'(附表2)実施状況報告（６月）'!$E$188</f>
        <v>0</v>
      </c>
      <c r="E12" s="13">
        <f>'(附表2)実施状況報告（７月）'!$E$188</f>
        <v>0</v>
      </c>
      <c r="F12" s="13">
        <f>'(附表2)実施状況報告（８月）'!$E$188</f>
        <v>0</v>
      </c>
      <c r="G12" s="13">
        <f>'(附表2)実施状況報告（９月）'!$E$188</f>
        <v>0</v>
      </c>
      <c r="H12" s="13">
        <f>'(附表2)実施状況報告（１０月）'!$E$188</f>
        <v>0</v>
      </c>
      <c r="I12" s="13">
        <f>'(附表2)実施状況報告（１１月）'!$E$188</f>
        <v>0</v>
      </c>
      <c r="J12" s="13">
        <f>'(附表2)実施状況報告（１２月）'!$E$188</f>
        <v>0</v>
      </c>
      <c r="K12" s="13">
        <f>'(附表2)実施状況報告（１月）'!$E$188</f>
        <v>0</v>
      </c>
      <c r="L12" s="13">
        <f>'(附表2)実施状況報告（２月）'!$E$188</f>
        <v>0</v>
      </c>
      <c r="M12" s="13">
        <f>'(附表2)実施状況報告（３月）'!$E$188</f>
        <v>0</v>
      </c>
    </row>
    <row r="13" spans="1:13" ht="20.100000000000001" customHeight="1" x14ac:dyDescent="0.4">
      <c r="A13" s="12" t="s">
        <v>104</v>
      </c>
      <c r="B13" s="13">
        <f>B12</f>
        <v>0</v>
      </c>
      <c r="C13" s="13">
        <f>SUM(B12:C12)</f>
        <v>0</v>
      </c>
      <c r="D13" s="13">
        <f>SUM(B12:D12)</f>
        <v>0</v>
      </c>
      <c r="E13" s="13">
        <f>SUM(B12:E12)</f>
        <v>0</v>
      </c>
      <c r="F13" s="13">
        <f>SUM(B12:F12)</f>
        <v>0</v>
      </c>
      <c r="G13" s="13">
        <f>SUM(B12:G12)</f>
        <v>0</v>
      </c>
      <c r="H13" s="13">
        <f>SUM(B12:H12)</f>
        <v>0</v>
      </c>
      <c r="I13" s="13">
        <f>SUM(B12:I12)</f>
        <v>0</v>
      </c>
      <c r="J13" s="13">
        <f>SUM(B12:J12)</f>
        <v>0</v>
      </c>
      <c r="K13" s="13">
        <f>SUM(B12:K12)</f>
        <v>0</v>
      </c>
      <c r="L13" s="13">
        <f>SUM(B12:L12)</f>
        <v>0</v>
      </c>
      <c r="M13" s="13">
        <f>SUM(B12:M12)</f>
        <v>0</v>
      </c>
    </row>
    <row r="14" spans="1:13" ht="20.100000000000001" customHeight="1" x14ac:dyDescent="0.4">
      <c r="A14" s="12" t="s">
        <v>105</v>
      </c>
      <c r="B14" s="14" t="str">
        <f>IF(B13&gt;933000,"×","〇")</f>
        <v>〇</v>
      </c>
      <c r="C14" s="14" t="str">
        <f t="shared" ref="C14:M14" si="0">IF(C13&gt;933000,"×","〇")</f>
        <v>〇</v>
      </c>
      <c r="D14" s="14" t="str">
        <f t="shared" si="0"/>
        <v>〇</v>
      </c>
      <c r="E14" s="14" t="str">
        <f t="shared" si="0"/>
        <v>〇</v>
      </c>
      <c r="F14" s="14" t="str">
        <f t="shared" si="0"/>
        <v>〇</v>
      </c>
      <c r="G14" s="14" t="str">
        <f t="shared" si="0"/>
        <v>〇</v>
      </c>
      <c r="H14" s="14" t="str">
        <f t="shared" si="0"/>
        <v>〇</v>
      </c>
      <c r="I14" s="14" t="str">
        <f t="shared" si="0"/>
        <v>〇</v>
      </c>
      <c r="J14" s="14" t="str">
        <f t="shared" si="0"/>
        <v>〇</v>
      </c>
      <c r="K14" s="14" t="str">
        <f t="shared" si="0"/>
        <v>〇</v>
      </c>
      <c r="L14" s="14" t="str">
        <f t="shared" si="0"/>
        <v>〇</v>
      </c>
      <c r="M14" s="14" t="str">
        <f t="shared" si="0"/>
        <v>〇</v>
      </c>
    </row>
    <row r="15" spans="1:13" ht="20.100000000000001" customHeight="1" x14ac:dyDescent="0.4"/>
    <row r="16" spans="1:13" ht="20.100000000000001" customHeight="1" x14ac:dyDescent="0.4"/>
    <row r="17" s="11" customFormat="1" ht="20.100000000000001" customHeight="1" x14ac:dyDescent="0.4"/>
    <row r="18" s="11" customFormat="1" ht="20.100000000000001" customHeight="1" x14ac:dyDescent="0.4"/>
    <row r="19" s="11" customFormat="1" x14ac:dyDescent="0.4"/>
    <row r="20" s="11" customFormat="1" x14ac:dyDescent="0.4"/>
    <row r="21" s="11" customFormat="1" x14ac:dyDescent="0.4"/>
    <row r="22" s="11" customFormat="1" x14ac:dyDescent="0.4"/>
    <row r="23" s="11" customFormat="1" x14ac:dyDescent="0.4"/>
  </sheetData>
  <sheetProtection sheet="1" objects="1" scenarios="1"/>
  <mergeCells count="5">
    <mergeCell ref="B4:M4"/>
    <mergeCell ref="B5:M5"/>
    <mergeCell ref="B6:M6"/>
    <mergeCell ref="B7:M7"/>
    <mergeCell ref="B8:M8"/>
  </mergeCells>
  <phoneticPr fontId="3"/>
  <conditionalFormatting sqref="B11:B14 C12:M12 C14:M14">
    <cfRule type="expression" dxfId="11" priority="12">
      <formula>B$14="×"</formula>
    </cfRule>
  </conditionalFormatting>
  <conditionalFormatting sqref="C11:M11 C13:M13">
    <cfRule type="expression" dxfId="10" priority="3">
      <formula>$C$14="×"</formula>
    </cfRule>
  </conditionalFormatting>
  <conditionalFormatting sqref="D11:M11 D13:M13">
    <cfRule type="expression" dxfId="9" priority="2">
      <formula>$D$14="×"</formula>
    </cfRule>
  </conditionalFormatting>
  <conditionalFormatting sqref="E11:M11 E13:M13">
    <cfRule type="expression" dxfId="8" priority="1">
      <formula>$E$14="×"</formula>
    </cfRule>
  </conditionalFormatting>
  <conditionalFormatting sqref="F11 F13">
    <cfRule type="expression" dxfId="7" priority="11">
      <formula>$F$14="×"</formula>
    </cfRule>
  </conditionalFormatting>
  <conditionalFormatting sqref="G11 G13">
    <cfRule type="expression" dxfId="6" priority="10">
      <formula>$G$14="×"</formula>
    </cfRule>
  </conditionalFormatting>
  <conditionalFormatting sqref="H11 H13">
    <cfRule type="expression" dxfId="5" priority="9">
      <formula>$H$14="×"</formula>
    </cfRule>
  </conditionalFormatting>
  <conditionalFormatting sqref="I11 I13">
    <cfRule type="expression" dxfId="4" priority="8">
      <formula>$I$14="×"</formula>
    </cfRule>
  </conditionalFormatting>
  <conditionalFormatting sqref="J11 J13">
    <cfRule type="expression" dxfId="3" priority="7">
      <formula>$J$14="×"</formula>
    </cfRule>
  </conditionalFormatting>
  <conditionalFormatting sqref="K11 K13">
    <cfRule type="expression" dxfId="2" priority="6">
      <formula>$K$14="×"</formula>
    </cfRule>
  </conditionalFormatting>
  <conditionalFormatting sqref="L11 L13">
    <cfRule type="expression" dxfId="1" priority="4">
      <formula>$L$14="×"</formula>
    </cfRule>
  </conditionalFormatting>
  <conditionalFormatting sqref="M11 M13">
    <cfRule type="expression" dxfId="0" priority="5">
      <formula>$M$14="×"</formula>
    </cfRule>
  </conditionalFormatting>
  <pageMargins left="0.7" right="0.7" top="0.75" bottom="0.75" header="0.3" footer="0.3"/>
  <pageSetup paperSize="9" orientation="landscape" copies="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6FC5A-E2FD-430F-80C0-62C9ADF7A074}">
  <sheetPr>
    <tabColor theme="9" tint="0.59999389629810485"/>
  </sheetPr>
  <dimension ref="A1:EC28"/>
  <sheetViews>
    <sheetView view="pageBreakPreview" topLeftCell="B1" zoomScale="85" zoomScaleNormal="100" zoomScaleSheetLayoutView="85" workbookViewId="0">
      <selection activeCell="CD28" sqref="CD28:CG28"/>
    </sheetView>
  </sheetViews>
  <sheetFormatPr defaultColWidth="8.125" defaultRowHeight="12" x14ac:dyDescent="0.4"/>
  <cols>
    <col min="1" max="143" width="1.125" style="7" customWidth="1"/>
    <col min="144" max="16384" width="8.125" style="7"/>
  </cols>
  <sheetData>
    <row r="1" spans="1:128" x14ac:dyDescent="0.4">
      <c r="A1" s="16" t="s">
        <v>143</v>
      </c>
    </row>
    <row r="2" spans="1:128" ht="14.25" customHeight="1" x14ac:dyDescent="0.4"/>
    <row r="3" spans="1:128" ht="14.25" customHeight="1" x14ac:dyDescent="0.4">
      <c r="A3" s="142" t="s">
        <v>209</v>
      </c>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23"/>
      <c r="DX3" s="23"/>
    </row>
    <row r="4" spans="1:128" ht="14.25" customHeight="1" x14ac:dyDescent="0.4"/>
    <row r="5" spans="1:128" ht="16.149999999999999" customHeight="1" x14ac:dyDescent="0.4">
      <c r="CR5" s="117" t="s">
        <v>81</v>
      </c>
      <c r="CS5" s="117"/>
      <c r="CT5" s="117"/>
      <c r="CU5" s="117"/>
      <c r="CV5" s="117"/>
      <c r="CW5" s="117"/>
      <c r="CX5" s="117"/>
      <c r="CY5" s="118" t="str">
        <f>IF(基本情報入力シート!V8="","",基本情報入力シート!V8)</f>
        <v/>
      </c>
      <c r="CZ5" s="118"/>
      <c r="DA5" s="118"/>
      <c r="DB5" s="118"/>
      <c r="DC5" s="118"/>
      <c r="DD5" s="118"/>
      <c r="DE5" s="118"/>
      <c r="DF5" s="118"/>
      <c r="DG5" s="118"/>
      <c r="DH5" s="118"/>
      <c r="DI5" s="118"/>
      <c r="DJ5" s="118"/>
      <c r="DK5" s="118"/>
      <c r="DL5" s="118"/>
      <c r="DM5" s="118"/>
      <c r="DN5" s="118"/>
      <c r="DO5" s="118"/>
      <c r="DP5" s="118"/>
      <c r="DQ5" s="118"/>
      <c r="DR5" s="118"/>
      <c r="DS5" s="118"/>
      <c r="DT5" s="118"/>
      <c r="DU5" s="118"/>
      <c r="DV5" s="118"/>
    </row>
    <row r="6" spans="1:128" ht="6.95" customHeight="1" x14ac:dyDescent="0.4">
      <c r="DD6" s="9"/>
      <c r="DE6" s="9"/>
      <c r="DF6" s="9"/>
      <c r="DG6" s="9"/>
      <c r="DH6" s="9"/>
      <c r="DI6" s="9"/>
      <c r="DJ6" s="9"/>
      <c r="DK6" s="9"/>
      <c r="DL6" s="9"/>
    </row>
    <row r="7" spans="1:128" ht="30" customHeight="1" x14ac:dyDescent="0.4">
      <c r="B7" s="147" t="s">
        <v>19</v>
      </c>
      <c r="C7" s="147"/>
      <c r="D7" s="147"/>
      <c r="E7" s="147"/>
      <c r="F7" s="147"/>
      <c r="G7" s="147"/>
      <c r="H7" s="147"/>
      <c r="I7" s="147"/>
      <c r="J7" s="147"/>
      <c r="K7" s="147"/>
      <c r="L7" s="147"/>
      <c r="M7" s="147"/>
      <c r="N7" s="147"/>
      <c r="O7" s="147" t="s">
        <v>21</v>
      </c>
      <c r="P7" s="147"/>
      <c r="Q7" s="147"/>
      <c r="R7" s="147"/>
      <c r="S7" s="147"/>
      <c r="T7" s="147"/>
      <c r="U7" s="147"/>
      <c r="V7" s="147"/>
      <c r="W7" s="147"/>
      <c r="X7" s="147"/>
      <c r="Y7" s="147"/>
      <c r="Z7" s="147"/>
      <c r="AA7" s="147"/>
      <c r="AB7" s="177" t="s">
        <v>108</v>
      </c>
      <c r="AC7" s="178"/>
      <c r="AD7" s="178"/>
      <c r="AE7" s="178"/>
      <c r="AF7" s="178"/>
      <c r="AG7" s="178"/>
      <c r="AH7" s="178"/>
      <c r="AI7" s="178"/>
      <c r="AJ7" s="178"/>
      <c r="AK7" s="178"/>
      <c r="AL7" s="178"/>
      <c r="AM7" s="178"/>
      <c r="AN7" s="178"/>
      <c r="AO7" s="178"/>
      <c r="AP7" s="178"/>
      <c r="AQ7" s="178"/>
      <c r="AR7" s="178"/>
      <c r="AS7" s="178"/>
      <c r="AT7" s="178"/>
      <c r="AU7" s="178"/>
      <c r="AV7" s="178"/>
      <c r="AW7" s="178"/>
      <c r="AX7" s="178"/>
      <c r="AY7" s="178"/>
      <c r="AZ7" s="178"/>
      <c r="BA7" s="178"/>
      <c r="BB7" s="178"/>
      <c r="BC7" s="178"/>
      <c r="BD7" s="178"/>
      <c r="BE7" s="178"/>
      <c r="BF7" s="178"/>
      <c r="BG7" s="178"/>
      <c r="BH7" s="178"/>
      <c r="BI7" s="178"/>
      <c r="BJ7" s="178"/>
      <c r="BK7" s="178"/>
      <c r="BL7" s="178"/>
      <c r="BM7" s="178"/>
      <c r="BN7" s="179"/>
      <c r="BO7" s="146" t="s">
        <v>82</v>
      </c>
      <c r="BP7" s="146"/>
      <c r="BQ7" s="146"/>
      <c r="BR7" s="146"/>
      <c r="BS7" s="146"/>
      <c r="BT7" s="146"/>
      <c r="BU7" s="146"/>
      <c r="BV7" s="146"/>
      <c r="BW7" s="146"/>
      <c r="BX7" s="146"/>
      <c r="BY7" s="146"/>
      <c r="BZ7" s="146"/>
      <c r="CA7" s="146" t="s">
        <v>47</v>
      </c>
      <c r="CB7" s="146"/>
      <c r="CC7" s="146"/>
      <c r="CD7" s="146"/>
      <c r="CE7" s="146"/>
      <c r="CF7" s="146"/>
      <c r="CG7" s="146"/>
      <c r="CH7" s="146"/>
      <c r="CI7" s="146"/>
      <c r="CJ7" s="146"/>
      <c r="CK7" s="146"/>
      <c r="CL7" s="146"/>
      <c r="CM7" s="147" t="s">
        <v>83</v>
      </c>
      <c r="CN7" s="147"/>
      <c r="CO7" s="147"/>
      <c r="CP7" s="147"/>
      <c r="CQ7" s="147"/>
      <c r="CR7" s="147"/>
      <c r="CS7" s="147"/>
      <c r="CT7" s="147"/>
      <c r="CU7" s="147"/>
      <c r="CV7" s="147"/>
      <c r="CW7" s="147"/>
      <c r="CX7" s="147"/>
      <c r="CY7" s="146" t="s">
        <v>144</v>
      </c>
      <c r="CZ7" s="146"/>
      <c r="DA7" s="146"/>
      <c r="DB7" s="146"/>
      <c r="DC7" s="146"/>
      <c r="DD7" s="146"/>
      <c r="DE7" s="146"/>
      <c r="DF7" s="146"/>
      <c r="DG7" s="146"/>
      <c r="DH7" s="146"/>
      <c r="DI7" s="146"/>
      <c r="DJ7" s="146"/>
      <c r="DK7" s="146" t="s">
        <v>145</v>
      </c>
      <c r="DL7" s="146"/>
      <c r="DM7" s="146"/>
      <c r="DN7" s="146"/>
      <c r="DO7" s="146"/>
      <c r="DP7" s="146"/>
      <c r="DQ7" s="146"/>
      <c r="DR7" s="146"/>
      <c r="DS7" s="146"/>
      <c r="DT7" s="146"/>
      <c r="DU7" s="146"/>
      <c r="DV7" s="146"/>
      <c r="DW7" s="17"/>
    </row>
    <row r="8" spans="1:128" ht="30" customHeight="1" x14ac:dyDescent="0.4">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80"/>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c r="BM8" s="117"/>
      <c r="BN8" s="181"/>
      <c r="BO8" s="146" t="s">
        <v>146</v>
      </c>
      <c r="BP8" s="146"/>
      <c r="BQ8" s="146"/>
      <c r="BR8" s="146"/>
      <c r="BS8" s="146"/>
      <c r="BT8" s="146"/>
      <c r="BU8" s="146" t="s">
        <v>147</v>
      </c>
      <c r="BV8" s="146"/>
      <c r="BW8" s="146"/>
      <c r="BX8" s="146"/>
      <c r="BY8" s="146"/>
      <c r="BZ8" s="146"/>
      <c r="CA8" s="146" t="s">
        <v>146</v>
      </c>
      <c r="CB8" s="146"/>
      <c r="CC8" s="146"/>
      <c r="CD8" s="146"/>
      <c r="CE8" s="146"/>
      <c r="CF8" s="146"/>
      <c r="CG8" s="146" t="s">
        <v>147</v>
      </c>
      <c r="CH8" s="146"/>
      <c r="CI8" s="146"/>
      <c r="CJ8" s="146"/>
      <c r="CK8" s="146"/>
      <c r="CL8" s="146"/>
      <c r="CM8" s="146" t="s">
        <v>146</v>
      </c>
      <c r="CN8" s="146"/>
      <c r="CO8" s="146"/>
      <c r="CP8" s="146"/>
      <c r="CQ8" s="146"/>
      <c r="CR8" s="146"/>
      <c r="CS8" s="146" t="s">
        <v>147</v>
      </c>
      <c r="CT8" s="146"/>
      <c r="CU8" s="146"/>
      <c r="CV8" s="146"/>
      <c r="CW8" s="146"/>
      <c r="CX8" s="146"/>
      <c r="CY8" s="146" t="s">
        <v>146</v>
      </c>
      <c r="CZ8" s="146"/>
      <c r="DA8" s="146"/>
      <c r="DB8" s="146"/>
      <c r="DC8" s="146"/>
      <c r="DD8" s="146"/>
      <c r="DE8" s="146" t="s">
        <v>147</v>
      </c>
      <c r="DF8" s="146"/>
      <c r="DG8" s="146"/>
      <c r="DH8" s="146"/>
      <c r="DI8" s="146"/>
      <c r="DJ8" s="146"/>
      <c r="DK8" s="146" t="s">
        <v>146</v>
      </c>
      <c r="DL8" s="146"/>
      <c r="DM8" s="146"/>
      <c r="DN8" s="146"/>
      <c r="DO8" s="146"/>
      <c r="DP8" s="146"/>
      <c r="DQ8" s="146" t="s">
        <v>147</v>
      </c>
      <c r="DR8" s="146"/>
      <c r="DS8" s="146"/>
      <c r="DT8" s="146"/>
      <c r="DU8" s="146"/>
      <c r="DV8" s="146"/>
      <c r="DW8" s="18"/>
      <c r="DX8" s="19"/>
    </row>
    <row r="9" spans="1:128" ht="90" customHeight="1" x14ac:dyDescent="0.4">
      <c r="B9" s="151" t="str">
        <f>IF(基本情報入力シート!V19="","",基本情報入力シート!V19)</f>
        <v/>
      </c>
      <c r="C9" s="151"/>
      <c r="D9" s="151"/>
      <c r="E9" s="151"/>
      <c r="F9" s="151"/>
      <c r="G9" s="151"/>
      <c r="H9" s="151"/>
      <c r="I9" s="151"/>
      <c r="J9" s="151"/>
      <c r="K9" s="151"/>
      <c r="L9" s="151"/>
      <c r="M9" s="151"/>
      <c r="N9" s="151"/>
      <c r="O9" s="151" t="str">
        <f>IF(基本情報入力シート!V21="","",基本情報入力シート!V21)</f>
        <v>通所リハビリテーション</v>
      </c>
      <c r="P9" s="151"/>
      <c r="Q9" s="151"/>
      <c r="R9" s="151"/>
      <c r="S9" s="151"/>
      <c r="T9" s="151"/>
      <c r="U9" s="151"/>
      <c r="V9" s="151"/>
      <c r="W9" s="151"/>
      <c r="X9" s="151"/>
      <c r="Y9" s="151"/>
      <c r="Z9" s="151"/>
      <c r="AA9" s="151"/>
      <c r="AB9" s="151" t="str">
        <f>IF(基本情報入力シート!V22="","",基本情報入力シート!V22)</f>
        <v>別表第1の1　区分1　移動に片道20分以上の時間を要するサービス（特別地域加算対象地域内に居住する利用者を対象に行う場合）</v>
      </c>
      <c r="AC9" s="151"/>
      <c r="AD9" s="151"/>
      <c r="AE9" s="151"/>
      <c r="AF9" s="151"/>
      <c r="AG9" s="151"/>
      <c r="AH9" s="151"/>
      <c r="AI9" s="151"/>
      <c r="AJ9" s="151"/>
      <c r="AK9" s="151"/>
      <c r="AL9" s="151"/>
      <c r="AM9" s="151"/>
      <c r="AN9" s="151"/>
      <c r="AO9" s="151"/>
      <c r="AP9" s="151"/>
      <c r="AQ9" s="151"/>
      <c r="AR9" s="151"/>
      <c r="AS9" s="151"/>
      <c r="AT9" s="151"/>
      <c r="AU9" s="151"/>
      <c r="AV9" s="151"/>
      <c r="AW9" s="151"/>
      <c r="AX9" s="151"/>
      <c r="AY9" s="151"/>
      <c r="AZ9" s="151"/>
      <c r="BA9" s="151"/>
      <c r="BB9" s="151"/>
      <c r="BC9" s="151"/>
      <c r="BD9" s="151"/>
      <c r="BE9" s="151"/>
      <c r="BF9" s="151"/>
      <c r="BG9" s="151"/>
      <c r="BH9" s="151"/>
      <c r="BI9" s="151"/>
      <c r="BJ9" s="151"/>
      <c r="BK9" s="151"/>
      <c r="BL9" s="151"/>
      <c r="BM9" s="151"/>
      <c r="BN9" s="151"/>
      <c r="BO9" s="174">
        <f>'(附表１－１)(附表１－２)補助金所要額調'!BI8</f>
        <v>0</v>
      </c>
      <c r="BP9" s="175"/>
      <c r="BQ9" s="175"/>
      <c r="BR9" s="175"/>
      <c r="BS9" s="175"/>
      <c r="BT9" s="176"/>
      <c r="BU9" s="135">
        <f>'(附表５－１)(附表５－２)年間実績報告'!BI8</f>
        <v>0</v>
      </c>
      <c r="BV9" s="135"/>
      <c r="BW9" s="135"/>
      <c r="BX9" s="135"/>
      <c r="BY9" s="135"/>
      <c r="BZ9" s="135"/>
      <c r="CA9" s="171">
        <f>'(附表１－１)(附表１－２)補助金所要額調'!BU8</f>
        <v>0</v>
      </c>
      <c r="CB9" s="172"/>
      <c r="CC9" s="172"/>
      <c r="CD9" s="172"/>
      <c r="CE9" s="172"/>
      <c r="CF9" s="173"/>
      <c r="CG9" s="171">
        <f>'(附表５－１)(附表５－２)年間実績報告'!BS8</f>
        <v>0</v>
      </c>
      <c r="CH9" s="172"/>
      <c r="CI9" s="172"/>
      <c r="CJ9" s="172"/>
      <c r="CK9" s="172"/>
      <c r="CL9" s="173"/>
      <c r="CM9" s="171">
        <f>'(附表１－１)(附表１－２)補助金所要額調'!CG8</f>
        <v>0</v>
      </c>
      <c r="CN9" s="172"/>
      <c r="CO9" s="172"/>
      <c r="CP9" s="172"/>
      <c r="CQ9" s="172"/>
      <c r="CR9" s="173"/>
      <c r="CS9" s="171">
        <f>'(附表５－１)(附表５－２)年間実績報告'!CC8</f>
        <v>0</v>
      </c>
      <c r="CT9" s="172"/>
      <c r="CU9" s="172"/>
      <c r="CV9" s="172"/>
      <c r="CW9" s="172"/>
      <c r="CX9" s="173"/>
      <c r="CY9" s="171">
        <f>'(附表１－１)(附表１－２)補助金所要額調'!CS8</f>
        <v>0</v>
      </c>
      <c r="CZ9" s="172"/>
      <c r="DA9" s="172"/>
      <c r="DB9" s="172"/>
      <c r="DC9" s="172"/>
      <c r="DD9" s="173"/>
      <c r="DE9" s="171">
        <f>'(附表５－１)(附表５－２)年間実績報告'!CM8</f>
        <v>0</v>
      </c>
      <c r="DF9" s="172"/>
      <c r="DG9" s="172"/>
      <c r="DH9" s="172"/>
      <c r="DI9" s="172"/>
      <c r="DJ9" s="173"/>
      <c r="DK9" s="171">
        <f>'(附表１－１)(附表１－２)補助金所要額調'!DE8</f>
        <v>0</v>
      </c>
      <c r="DL9" s="172"/>
      <c r="DM9" s="172"/>
      <c r="DN9" s="172"/>
      <c r="DO9" s="172"/>
      <c r="DP9" s="173"/>
      <c r="DQ9" s="171">
        <f>'(附表５－１)(附表５－２)年間実績報告'!CW8</f>
        <v>0</v>
      </c>
      <c r="DR9" s="172"/>
      <c r="DS9" s="172"/>
      <c r="DT9" s="172"/>
      <c r="DU9" s="172"/>
      <c r="DV9" s="173"/>
      <c r="DW9" s="20"/>
      <c r="DX9" s="21"/>
    </row>
    <row r="10" spans="1:128" ht="6.95" customHeight="1" x14ac:dyDescent="0.4"/>
    <row r="11" spans="1:128" ht="15" customHeight="1" x14ac:dyDescent="0.4">
      <c r="B11" s="7" t="s">
        <v>86</v>
      </c>
    </row>
    <row r="12" spans="1:128" ht="6.95" customHeight="1" x14ac:dyDescent="0.4"/>
    <row r="13" spans="1:128" ht="16.7" customHeight="1" x14ac:dyDescent="0.4">
      <c r="A13" s="16" t="s">
        <v>148</v>
      </c>
    </row>
    <row r="14" spans="1:128" ht="20.100000000000001" customHeight="1" x14ac:dyDescent="0.4">
      <c r="B14" s="10" t="s">
        <v>149</v>
      </c>
      <c r="BW14" s="117" t="s">
        <v>81</v>
      </c>
      <c r="BX14" s="117"/>
      <c r="BY14" s="117"/>
      <c r="BZ14" s="117"/>
      <c r="CA14" s="117"/>
      <c r="CB14" s="117"/>
      <c r="CC14" s="117"/>
      <c r="CD14" s="118" t="str">
        <f>IF(基本情報入力シート!V8="","",基本情報入力シート!V8)</f>
        <v/>
      </c>
      <c r="CE14" s="118"/>
      <c r="CF14" s="118"/>
      <c r="CG14" s="118"/>
      <c r="CH14" s="118"/>
      <c r="CI14" s="118"/>
      <c r="CJ14" s="118"/>
      <c r="CK14" s="118"/>
      <c r="CL14" s="118"/>
      <c r="CM14" s="118"/>
      <c r="CN14" s="118"/>
      <c r="CO14" s="118"/>
      <c r="CP14" s="118"/>
      <c r="CQ14" s="118"/>
      <c r="CR14" s="118"/>
      <c r="CS14" s="118"/>
      <c r="CT14" s="118"/>
      <c r="CU14" s="118"/>
      <c r="CV14" s="118"/>
      <c r="CW14" s="118"/>
      <c r="CX14" s="118"/>
      <c r="CY14" s="118"/>
      <c r="CZ14" s="118"/>
      <c r="DA14" s="118"/>
      <c r="DB14" s="118"/>
      <c r="DC14" s="118"/>
      <c r="DD14" s="118"/>
      <c r="DE14" s="118"/>
      <c r="DF14" s="118"/>
      <c r="DG14" s="118"/>
    </row>
    <row r="15" spans="1:128" ht="16.149999999999999" customHeight="1" x14ac:dyDescent="0.4">
      <c r="BW15" s="117" t="s">
        <v>19</v>
      </c>
      <c r="BX15" s="117"/>
      <c r="BY15" s="117"/>
      <c r="BZ15" s="117"/>
      <c r="CA15" s="117"/>
      <c r="CB15" s="117"/>
      <c r="CC15" s="117"/>
      <c r="CD15" s="119" t="str">
        <f>IF(基本情報入力シート!V19="","",基本情報入力シート!V19)</f>
        <v/>
      </c>
      <c r="CE15" s="119"/>
      <c r="CF15" s="119"/>
      <c r="CG15" s="119"/>
      <c r="CH15" s="119"/>
      <c r="CI15" s="119"/>
      <c r="CJ15" s="119"/>
      <c r="CK15" s="119"/>
      <c r="CL15" s="119"/>
      <c r="CM15" s="119"/>
      <c r="CN15" s="119"/>
      <c r="CO15" s="119"/>
      <c r="CP15" s="119"/>
      <c r="CQ15" s="119"/>
      <c r="CR15" s="119"/>
      <c r="CS15" s="119"/>
      <c r="CT15" s="119"/>
      <c r="CU15" s="119"/>
      <c r="CV15" s="119"/>
      <c r="CW15" s="119"/>
      <c r="CX15" s="119"/>
      <c r="CY15" s="119"/>
      <c r="CZ15" s="119"/>
      <c r="DA15" s="119"/>
      <c r="DB15" s="119"/>
      <c r="DC15" s="119"/>
      <c r="DD15" s="119"/>
      <c r="DE15" s="119"/>
      <c r="DF15" s="119"/>
      <c r="DG15" s="119"/>
    </row>
    <row r="16" spans="1:128" ht="6.95" customHeight="1" x14ac:dyDescent="0.4">
      <c r="CP16" s="9"/>
    </row>
    <row r="17" spans="2:133" ht="30" customHeight="1" x14ac:dyDescent="0.4">
      <c r="B17" s="212" t="s">
        <v>23</v>
      </c>
      <c r="C17" s="213"/>
      <c r="D17" s="213"/>
      <c r="E17" s="213"/>
      <c r="F17" s="213"/>
      <c r="G17" s="214"/>
      <c r="H17" s="197" t="s">
        <v>88</v>
      </c>
      <c r="I17" s="198"/>
      <c r="J17" s="198"/>
      <c r="K17" s="198"/>
      <c r="L17" s="198"/>
      <c r="M17" s="198"/>
      <c r="N17" s="198"/>
      <c r="O17" s="199"/>
      <c r="P17" s="200" t="s">
        <v>80</v>
      </c>
      <c r="Q17" s="201"/>
      <c r="R17" s="201"/>
      <c r="S17" s="201"/>
      <c r="T17" s="201"/>
      <c r="U17" s="201"/>
      <c r="V17" s="201"/>
      <c r="W17" s="203"/>
      <c r="X17" s="191" t="s">
        <v>23</v>
      </c>
      <c r="Y17" s="192"/>
      <c r="Z17" s="192"/>
      <c r="AA17" s="192"/>
      <c r="AB17" s="192"/>
      <c r="AC17" s="193"/>
      <c r="AD17" s="197" t="s">
        <v>88</v>
      </c>
      <c r="AE17" s="198"/>
      <c r="AF17" s="198"/>
      <c r="AG17" s="198"/>
      <c r="AH17" s="198"/>
      <c r="AI17" s="198"/>
      <c r="AJ17" s="198"/>
      <c r="AK17" s="199"/>
      <c r="AL17" s="200" t="s">
        <v>80</v>
      </c>
      <c r="AM17" s="201"/>
      <c r="AN17" s="201"/>
      <c r="AO17" s="201"/>
      <c r="AP17" s="201"/>
      <c r="AQ17" s="201"/>
      <c r="AR17" s="201"/>
      <c r="AS17" s="203"/>
      <c r="AT17" s="191" t="s">
        <v>23</v>
      </c>
      <c r="AU17" s="192"/>
      <c r="AV17" s="192"/>
      <c r="AW17" s="192"/>
      <c r="AX17" s="192"/>
      <c r="AY17" s="193"/>
      <c r="AZ17" s="197" t="s">
        <v>88</v>
      </c>
      <c r="BA17" s="198"/>
      <c r="BB17" s="198"/>
      <c r="BC17" s="198"/>
      <c r="BD17" s="198"/>
      <c r="BE17" s="198"/>
      <c r="BF17" s="198"/>
      <c r="BG17" s="199"/>
      <c r="BH17" s="200" t="s">
        <v>80</v>
      </c>
      <c r="BI17" s="201"/>
      <c r="BJ17" s="201"/>
      <c r="BK17" s="201"/>
      <c r="BL17" s="201"/>
      <c r="BM17" s="201"/>
      <c r="BN17" s="201"/>
      <c r="BO17" s="202"/>
      <c r="BP17" s="191" t="s">
        <v>23</v>
      </c>
      <c r="BQ17" s="192"/>
      <c r="BR17" s="192"/>
      <c r="BS17" s="192"/>
      <c r="BT17" s="192"/>
      <c r="BU17" s="193"/>
      <c r="BV17" s="197" t="s">
        <v>88</v>
      </c>
      <c r="BW17" s="198"/>
      <c r="BX17" s="198"/>
      <c r="BY17" s="198"/>
      <c r="BZ17" s="198"/>
      <c r="CA17" s="198"/>
      <c r="CB17" s="198"/>
      <c r="CC17" s="199"/>
      <c r="CD17" s="200" t="s">
        <v>80</v>
      </c>
      <c r="CE17" s="201"/>
      <c r="CF17" s="201"/>
      <c r="CG17" s="201"/>
      <c r="CH17" s="201"/>
      <c r="CI17" s="201"/>
      <c r="CJ17" s="201"/>
      <c r="CK17" s="202"/>
      <c r="CL17" s="191" t="s">
        <v>23</v>
      </c>
      <c r="CM17" s="192"/>
      <c r="CN17" s="192"/>
      <c r="CO17" s="192"/>
      <c r="CP17" s="192"/>
      <c r="CQ17" s="193"/>
      <c r="CR17" s="197" t="s">
        <v>88</v>
      </c>
      <c r="CS17" s="198"/>
      <c r="CT17" s="198"/>
      <c r="CU17" s="198"/>
      <c r="CV17" s="198"/>
      <c r="CW17" s="198"/>
      <c r="CX17" s="198"/>
      <c r="CY17" s="199"/>
      <c r="CZ17" s="200" t="s">
        <v>80</v>
      </c>
      <c r="DA17" s="201"/>
      <c r="DB17" s="201"/>
      <c r="DC17" s="201"/>
      <c r="DD17" s="201"/>
      <c r="DE17" s="201"/>
      <c r="DF17" s="201"/>
      <c r="DG17" s="202"/>
      <c r="DH17" s="182"/>
      <c r="DI17" s="182"/>
      <c r="DJ17" s="182"/>
      <c r="DK17" s="182"/>
      <c r="DL17" s="182"/>
      <c r="DM17" s="182"/>
      <c r="DN17" s="183"/>
      <c r="DO17" s="183"/>
      <c r="DP17" s="183"/>
      <c r="DQ17" s="183"/>
      <c r="DR17" s="183"/>
      <c r="DS17" s="183"/>
      <c r="DT17" s="183"/>
      <c r="DU17" s="183"/>
      <c r="DV17" s="184"/>
      <c r="DW17" s="184"/>
      <c r="DX17" s="184"/>
      <c r="DY17" s="184"/>
      <c r="DZ17" s="184"/>
      <c r="EA17" s="184"/>
      <c r="EB17" s="184"/>
      <c r="EC17" s="184"/>
    </row>
    <row r="18" spans="2:133" ht="18" customHeight="1" thickBot="1" x14ac:dyDescent="0.45">
      <c r="B18" s="215"/>
      <c r="C18" s="216"/>
      <c r="D18" s="216"/>
      <c r="E18" s="216"/>
      <c r="F18" s="216"/>
      <c r="G18" s="217"/>
      <c r="H18" s="187" t="s">
        <v>150</v>
      </c>
      <c r="I18" s="188"/>
      <c r="J18" s="188"/>
      <c r="K18" s="189"/>
      <c r="L18" s="187" t="s">
        <v>147</v>
      </c>
      <c r="M18" s="188"/>
      <c r="N18" s="188"/>
      <c r="O18" s="189"/>
      <c r="P18" s="187" t="s">
        <v>150</v>
      </c>
      <c r="Q18" s="188"/>
      <c r="R18" s="188"/>
      <c r="S18" s="189"/>
      <c r="T18" s="187" t="s">
        <v>147</v>
      </c>
      <c r="U18" s="188"/>
      <c r="V18" s="188"/>
      <c r="W18" s="190"/>
      <c r="X18" s="194"/>
      <c r="Y18" s="195"/>
      <c r="Z18" s="195"/>
      <c r="AA18" s="195"/>
      <c r="AB18" s="195"/>
      <c r="AC18" s="196"/>
      <c r="AD18" s="187" t="s">
        <v>150</v>
      </c>
      <c r="AE18" s="188"/>
      <c r="AF18" s="188"/>
      <c r="AG18" s="189"/>
      <c r="AH18" s="187" t="s">
        <v>147</v>
      </c>
      <c r="AI18" s="188"/>
      <c r="AJ18" s="188"/>
      <c r="AK18" s="189"/>
      <c r="AL18" s="187" t="s">
        <v>150</v>
      </c>
      <c r="AM18" s="188"/>
      <c r="AN18" s="188"/>
      <c r="AO18" s="189"/>
      <c r="AP18" s="187" t="s">
        <v>147</v>
      </c>
      <c r="AQ18" s="188"/>
      <c r="AR18" s="188"/>
      <c r="AS18" s="190"/>
      <c r="AT18" s="194"/>
      <c r="AU18" s="195"/>
      <c r="AV18" s="195"/>
      <c r="AW18" s="195"/>
      <c r="AX18" s="195"/>
      <c r="AY18" s="196"/>
      <c r="AZ18" s="187" t="s">
        <v>150</v>
      </c>
      <c r="BA18" s="188"/>
      <c r="BB18" s="188"/>
      <c r="BC18" s="189"/>
      <c r="BD18" s="187" t="s">
        <v>147</v>
      </c>
      <c r="BE18" s="188"/>
      <c r="BF18" s="188"/>
      <c r="BG18" s="189"/>
      <c r="BH18" s="187" t="s">
        <v>150</v>
      </c>
      <c r="BI18" s="188"/>
      <c r="BJ18" s="188"/>
      <c r="BK18" s="189"/>
      <c r="BL18" s="187" t="s">
        <v>147</v>
      </c>
      <c r="BM18" s="188"/>
      <c r="BN18" s="188"/>
      <c r="BO18" s="189"/>
      <c r="BP18" s="194"/>
      <c r="BQ18" s="195"/>
      <c r="BR18" s="195"/>
      <c r="BS18" s="195"/>
      <c r="BT18" s="195"/>
      <c r="BU18" s="196"/>
      <c r="BV18" s="187" t="s">
        <v>150</v>
      </c>
      <c r="BW18" s="188"/>
      <c r="BX18" s="188"/>
      <c r="BY18" s="189"/>
      <c r="BZ18" s="187" t="s">
        <v>147</v>
      </c>
      <c r="CA18" s="188"/>
      <c r="CB18" s="188"/>
      <c r="CC18" s="189"/>
      <c r="CD18" s="187" t="s">
        <v>150</v>
      </c>
      <c r="CE18" s="188"/>
      <c r="CF18" s="188"/>
      <c r="CG18" s="189"/>
      <c r="CH18" s="187" t="s">
        <v>147</v>
      </c>
      <c r="CI18" s="188"/>
      <c r="CJ18" s="188"/>
      <c r="CK18" s="190"/>
      <c r="CL18" s="194"/>
      <c r="CM18" s="195"/>
      <c r="CN18" s="195"/>
      <c r="CO18" s="195"/>
      <c r="CP18" s="195"/>
      <c r="CQ18" s="196"/>
      <c r="CR18" s="187" t="s">
        <v>150</v>
      </c>
      <c r="CS18" s="188"/>
      <c r="CT18" s="188"/>
      <c r="CU18" s="189"/>
      <c r="CV18" s="187" t="s">
        <v>147</v>
      </c>
      <c r="CW18" s="188"/>
      <c r="CX18" s="188"/>
      <c r="CY18" s="189"/>
      <c r="CZ18" s="187" t="s">
        <v>150</v>
      </c>
      <c r="DA18" s="188"/>
      <c r="DB18" s="188"/>
      <c r="DC18" s="189"/>
      <c r="DD18" s="187" t="s">
        <v>147</v>
      </c>
      <c r="DE18" s="188"/>
      <c r="DF18" s="188"/>
      <c r="DG18" s="189"/>
      <c r="DH18" s="182"/>
      <c r="DI18" s="182"/>
      <c r="DJ18" s="182"/>
      <c r="DK18" s="182"/>
      <c r="DL18" s="182"/>
      <c r="DM18" s="182"/>
      <c r="DN18" s="185"/>
      <c r="DO18" s="185"/>
      <c r="DP18" s="185"/>
      <c r="DQ18" s="185"/>
      <c r="DR18" s="185"/>
      <c r="DS18" s="185"/>
      <c r="DT18" s="185"/>
      <c r="DU18" s="185"/>
      <c r="DV18" s="186"/>
      <c r="DW18" s="186"/>
      <c r="DX18" s="186"/>
      <c r="DY18" s="186"/>
      <c r="DZ18" s="186"/>
      <c r="EA18" s="186"/>
      <c r="EB18" s="186"/>
      <c r="EC18" s="186"/>
    </row>
    <row r="19" spans="2:133" ht="18" customHeight="1" thickTop="1" x14ac:dyDescent="0.4">
      <c r="B19" s="204" t="s">
        <v>211</v>
      </c>
      <c r="C19" s="205"/>
      <c r="D19" s="205"/>
      <c r="E19" s="205"/>
      <c r="F19" s="205"/>
      <c r="G19" s="206"/>
      <c r="H19" s="207">
        <f>'(附表１－１)(附表１－２)補助金所要額調'!H17</f>
        <v>0</v>
      </c>
      <c r="I19" s="208"/>
      <c r="J19" s="208"/>
      <c r="K19" s="209"/>
      <c r="L19" s="207">
        <f>'(附表５－１)(附表５－２)年間実績報告'!H17</f>
        <v>0</v>
      </c>
      <c r="M19" s="208"/>
      <c r="N19" s="208"/>
      <c r="O19" s="209"/>
      <c r="P19" s="207">
        <f>'(附表１－１)(附表１－２)補助金所要額調'!O17</f>
        <v>0</v>
      </c>
      <c r="Q19" s="208"/>
      <c r="R19" s="208"/>
      <c r="S19" s="209"/>
      <c r="T19" s="207">
        <f>'(附表５－１)(附表５－２)年間実績報告'!O17</f>
        <v>0</v>
      </c>
      <c r="U19" s="208"/>
      <c r="V19" s="208"/>
      <c r="W19" s="210"/>
      <c r="X19" s="211" t="s">
        <v>195</v>
      </c>
      <c r="Y19" s="205"/>
      <c r="Z19" s="205"/>
      <c r="AA19" s="205"/>
      <c r="AB19" s="205"/>
      <c r="AC19" s="206"/>
      <c r="AD19" s="207">
        <f>'(附表１－１)(附表１－２)補助金所要額調'!AB17</f>
        <v>0</v>
      </c>
      <c r="AE19" s="208"/>
      <c r="AF19" s="208"/>
      <c r="AG19" s="209"/>
      <c r="AH19" s="207">
        <f>'(附表５－１)(附表５－２)年間実績報告'!AB17</f>
        <v>0</v>
      </c>
      <c r="AI19" s="208"/>
      <c r="AJ19" s="208"/>
      <c r="AK19" s="209"/>
      <c r="AL19" s="207">
        <f>'(附表１－１)(附表１－２)補助金所要額調'!AI17</f>
        <v>0</v>
      </c>
      <c r="AM19" s="208"/>
      <c r="AN19" s="208"/>
      <c r="AO19" s="209"/>
      <c r="AP19" s="207">
        <f>'(附表５－１)(附表５－２)年間実績報告'!AI17</f>
        <v>0</v>
      </c>
      <c r="AQ19" s="208"/>
      <c r="AR19" s="208"/>
      <c r="AS19" s="210"/>
      <c r="AT19" s="219" t="s">
        <v>204</v>
      </c>
      <c r="AU19" s="220"/>
      <c r="AV19" s="220"/>
      <c r="AW19" s="220"/>
      <c r="AX19" s="220"/>
      <c r="AY19" s="221"/>
      <c r="AZ19" s="207">
        <f>'(附表１－１)(附表１－２)補助金所要額調'!AV17</f>
        <v>0</v>
      </c>
      <c r="BA19" s="208"/>
      <c r="BB19" s="208"/>
      <c r="BC19" s="209"/>
      <c r="BD19" s="207">
        <f>'(附表５－１)(附表５－２)年間実績報告'!AV17</f>
        <v>0</v>
      </c>
      <c r="BE19" s="208"/>
      <c r="BF19" s="208"/>
      <c r="BG19" s="209"/>
      <c r="BH19" s="207">
        <f>'(附表１－１)(附表１－２)補助金所要額調'!BC17</f>
        <v>0</v>
      </c>
      <c r="BI19" s="208"/>
      <c r="BJ19" s="208"/>
      <c r="BK19" s="209"/>
      <c r="BL19" s="207">
        <f>'(附表５－１)(附表５－２)年間実績報告'!BC17</f>
        <v>0</v>
      </c>
      <c r="BM19" s="208"/>
      <c r="BN19" s="208"/>
      <c r="BO19" s="209"/>
      <c r="BP19" s="121"/>
      <c r="BQ19" s="121"/>
      <c r="BR19" s="121"/>
      <c r="BS19" s="121"/>
      <c r="BT19" s="121"/>
      <c r="BU19" s="121"/>
      <c r="BV19" s="218"/>
      <c r="BW19" s="218"/>
      <c r="BX19" s="218"/>
      <c r="BY19" s="218"/>
      <c r="BZ19" s="218"/>
      <c r="CA19" s="218"/>
      <c r="CB19" s="218"/>
      <c r="CC19" s="218"/>
      <c r="CD19" s="218"/>
      <c r="CE19" s="218"/>
      <c r="CF19" s="218"/>
      <c r="CG19" s="218"/>
      <c r="CH19" s="218"/>
      <c r="CI19" s="218"/>
      <c r="CJ19" s="218"/>
      <c r="CK19" s="218"/>
      <c r="CL19" s="121"/>
      <c r="CM19" s="121"/>
      <c r="CN19" s="121"/>
      <c r="CO19" s="121"/>
      <c r="CP19" s="121"/>
      <c r="CQ19" s="121"/>
      <c r="CR19" s="222"/>
      <c r="CS19" s="222"/>
      <c r="CT19" s="222"/>
      <c r="CU19" s="222"/>
      <c r="CV19" s="222"/>
      <c r="CW19" s="222"/>
      <c r="CX19" s="222"/>
      <c r="CY19" s="222"/>
      <c r="CZ19" s="222"/>
      <c r="DA19" s="222"/>
      <c r="DB19" s="222"/>
      <c r="DC19" s="222"/>
      <c r="DD19" s="222"/>
      <c r="DE19" s="222"/>
      <c r="DF19" s="222"/>
      <c r="DG19" s="222"/>
      <c r="DH19" s="182"/>
      <c r="DI19" s="182"/>
      <c r="DJ19" s="182"/>
      <c r="DK19" s="182"/>
      <c r="DL19" s="182"/>
      <c r="DM19" s="182"/>
      <c r="DN19" s="223"/>
      <c r="DO19" s="223"/>
      <c r="DP19" s="223"/>
      <c r="DQ19" s="223"/>
      <c r="DR19" s="223"/>
      <c r="DS19" s="223"/>
      <c r="DT19" s="223"/>
      <c r="DU19" s="223"/>
      <c r="DV19" s="223"/>
      <c r="DW19" s="223"/>
      <c r="DX19" s="223"/>
      <c r="DY19" s="223"/>
      <c r="DZ19" s="223"/>
      <c r="EA19" s="223"/>
      <c r="EB19" s="223"/>
      <c r="EC19" s="223"/>
    </row>
    <row r="20" spans="2:133" ht="18" customHeight="1" x14ac:dyDescent="0.4">
      <c r="B20" s="228" t="s">
        <v>212</v>
      </c>
      <c r="C20" s="133"/>
      <c r="D20" s="133"/>
      <c r="E20" s="133"/>
      <c r="F20" s="133"/>
      <c r="G20" s="134"/>
      <c r="H20" s="224">
        <f>'(附表１－１)(附表１－２)補助金所要額調'!H18</f>
        <v>0</v>
      </c>
      <c r="I20" s="225"/>
      <c r="J20" s="225"/>
      <c r="K20" s="227"/>
      <c r="L20" s="224">
        <f>'(附表５－１)(附表５－２)年間実績報告'!H18</f>
        <v>0</v>
      </c>
      <c r="M20" s="225"/>
      <c r="N20" s="225"/>
      <c r="O20" s="227"/>
      <c r="P20" s="224">
        <f>'(附表１－１)(附表１－２)補助金所要額調'!O18</f>
        <v>0</v>
      </c>
      <c r="Q20" s="225"/>
      <c r="R20" s="225"/>
      <c r="S20" s="227"/>
      <c r="T20" s="224">
        <f>'(附表５－１)(附表５－２)年間実績報告'!O18</f>
        <v>0</v>
      </c>
      <c r="U20" s="225"/>
      <c r="V20" s="225"/>
      <c r="W20" s="226"/>
      <c r="X20" s="132" t="s">
        <v>196</v>
      </c>
      <c r="Y20" s="133"/>
      <c r="Z20" s="133"/>
      <c r="AA20" s="133"/>
      <c r="AB20" s="133"/>
      <c r="AC20" s="134"/>
      <c r="AD20" s="224">
        <f>'(附表１－１)(附表１－２)補助金所要額調'!AB18</f>
        <v>0</v>
      </c>
      <c r="AE20" s="225"/>
      <c r="AF20" s="225"/>
      <c r="AG20" s="227"/>
      <c r="AH20" s="224">
        <f>'(附表５－１)(附表５－２)年間実績報告'!AB18</f>
        <v>0</v>
      </c>
      <c r="AI20" s="225"/>
      <c r="AJ20" s="225"/>
      <c r="AK20" s="227"/>
      <c r="AL20" s="224">
        <f>'(附表１－１)(附表１－２)補助金所要額調'!AI18</f>
        <v>0</v>
      </c>
      <c r="AM20" s="225"/>
      <c r="AN20" s="225"/>
      <c r="AO20" s="227"/>
      <c r="AP20" s="224">
        <f>'(附表５－１)(附表５－２)年間実績報告'!AI18</f>
        <v>0</v>
      </c>
      <c r="AQ20" s="225"/>
      <c r="AR20" s="225"/>
      <c r="AS20" s="226"/>
      <c r="AT20" s="124" t="s">
        <v>205</v>
      </c>
      <c r="AU20" s="125"/>
      <c r="AV20" s="125"/>
      <c r="AW20" s="125"/>
      <c r="AX20" s="125"/>
      <c r="AY20" s="120"/>
      <c r="AZ20" s="224">
        <f>'(附表１－１)(附表１－２)補助金所要額調'!AV18</f>
        <v>0</v>
      </c>
      <c r="BA20" s="225"/>
      <c r="BB20" s="225"/>
      <c r="BC20" s="227"/>
      <c r="BD20" s="224">
        <f>'(附表５－１)(附表５－２)年間実績報告'!AV18</f>
        <v>0</v>
      </c>
      <c r="BE20" s="225"/>
      <c r="BF20" s="225"/>
      <c r="BG20" s="227"/>
      <c r="BH20" s="224">
        <f>'(附表１－１)(附表１－２)補助金所要額調'!BC18</f>
        <v>0</v>
      </c>
      <c r="BI20" s="225"/>
      <c r="BJ20" s="225"/>
      <c r="BK20" s="227"/>
      <c r="BL20" s="224">
        <f>'(附表５－１)(附表５－２)年間実績報告'!BC18</f>
        <v>0</v>
      </c>
      <c r="BM20" s="225"/>
      <c r="BN20" s="225"/>
      <c r="BO20" s="227"/>
      <c r="BP20" s="121"/>
      <c r="BQ20" s="121"/>
      <c r="BR20" s="121"/>
      <c r="BS20" s="121"/>
      <c r="BT20" s="121"/>
      <c r="BU20" s="121"/>
      <c r="BV20" s="222"/>
      <c r="BW20" s="222"/>
      <c r="BX20" s="222"/>
      <c r="BY20" s="222"/>
      <c r="BZ20" s="222"/>
      <c r="CA20" s="222"/>
      <c r="CB20" s="222"/>
      <c r="CC20" s="222"/>
      <c r="CD20" s="222"/>
      <c r="CE20" s="222"/>
      <c r="CF20" s="222"/>
      <c r="CG20" s="222"/>
      <c r="CH20" s="222"/>
      <c r="CI20" s="222"/>
      <c r="CJ20" s="222"/>
      <c r="CK20" s="222"/>
      <c r="CL20" s="121"/>
      <c r="CM20" s="121"/>
      <c r="CN20" s="121"/>
      <c r="CO20" s="121"/>
      <c r="CP20" s="121"/>
      <c r="CQ20" s="121"/>
      <c r="CR20" s="222"/>
      <c r="CS20" s="222"/>
      <c r="CT20" s="222"/>
      <c r="CU20" s="222"/>
      <c r="CV20" s="222"/>
      <c r="CW20" s="222"/>
      <c r="CX20" s="222"/>
      <c r="CY20" s="222"/>
      <c r="CZ20" s="222"/>
      <c r="DA20" s="222"/>
      <c r="DB20" s="222"/>
      <c r="DC20" s="222"/>
      <c r="DD20" s="222"/>
      <c r="DE20" s="222"/>
      <c r="DF20" s="222"/>
      <c r="DG20" s="222"/>
      <c r="DH20" s="182"/>
      <c r="DI20" s="182"/>
      <c r="DJ20" s="182"/>
      <c r="DK20" s="182"/>
      <c r="DL20" s="182"/>
      <c r="DM20" s="182"/>
      <c r="DN20" s="223"/>
      <c r="DO20" s="223"/>
      <c r="DP20" s="223"/>
      <c r="DQ20" s="223"/>
      <c r="DR20" s="223"/>
      <c r="DS20" s="223"/>
      <c r="DT20" s="223"/>
      <c r="DU20" s="223"/>
      <c r="DV20" s="223"/>
      <c r="DW20" s="223"/>
      <c r="DX20" s="223"/>
      <c r="DY20" s="223"/>
      <c r="DZ20" s="223"/>
      <c r="EA20" s="223"/>
      <c r="EB20" s="223"/>
      <c r="EC20" s="223"/>
    </row>
    <row r="21" spans="2:133" ht="18" customHeight="1" x14ac:dyDescent="0.4">
      <c r="B21" s="228" t="s">
        <v>213</v>
      </c>
      <c r="C21" s="133"/>
      <c r="D21" s="133"/>
      <c r="E21" s="133"/>
      <c r="F21" s="133"/>
      <c r="G21" s="134"/>
      <c r="H21" s="224">
        <f>'(附表１－１)(附表１－２)補助金所要額調'!H19</f>
        <v>0</v>
      </c>
      <c r="I21" s="225"/>
      <c r="J21" s="225"/>
      <c r="K21" s="227"/>
      <c r="L21" s="224">
        <f>'(附表５－１)(附表５－２)年間実績報告'!H19</f>
        <v>0</v>
      </c>
      <c r="M21" s="225"/>
      <c r="N21" s="225"/>
      <c r="O21" s="227"/>
      <c r="P21" s="224">
        <f>'(附表１－１)(附表１－２)補助金所要額調'!O19</f>
        <v>0</v>
      </c>
      <c r="Q21" s="225"/>
      <c r="R21" s="225"/>
      <c r="S21" s="227"/>
      <c r="T21" s="224">
        <f>'(附表５－１)(附表５－２)年間実績報告'!O19</f>
        <v>0</v>
      </c>
      <c r="U21" s="225"/>
      <c r="V21" s="225"/>
      <c r="W21" s="226"/>
      <c r="X21" s="132" t="s">
        <v>197</v>
      </c>
      <c r="Y21" s="133"/>
      <c r="Z21" s="133"/>
      <c r="AA21" s="133"/>
      <c r="AB21" s="133"/>
      <c r="AC21" s="134"/>
      <c r="AD21" s="224">
        <f>'(附表１－１)(附表１－２)補助金所要額調'!AB19</f>
        <v>0</v>
      </c>
      <c r="AE21" s="225"/>
      <c r="AF21" s="225"/>
      <c r="AG21" s="227"/>
      <c r="AH21" s="224">
        <f>'(附表５－１)(附表５－２)年間実績報告'!AB19</f>
        <v>0</v>
      </c>
      <c r="AI21" s="225"/>
      <c r="AJ21" s="225"/>
      <c r="AK21" s="227"/>
      <c r="AL21" s="224">
        <f>'(附表１－１)(附表１－２)補助金所要額調'!AI19</f>
        <v>0</v>
      </c>
      <c r="AM21" s="225"/>
      <c r="AN21" s="225"/>
      <c r="AO21" s="227"/>
      <c r="AP21" s="224">
        <f>'(附表５－１)(附表５－２)年間実績報告'!AI19</f>
        <v>0</v>
      </c>
      <c r="AQ21" s="225"/>
      <c r="AR21" s="225"/>
      <c r="AS21" s="226"/>
      <c r="AT21" s="124"/>
      <c r="AU21" s="125"/>
      <c r="AV21" s="125"/>
      <c r="AW21" s="125"/>
      <c r="AX21" s="125"/>
      <c r="AY21" s="120"/>
      <c r="AZ21" s="224"/>
      <c r="BA21" s="225"/>
      <c r="BB21" s="225"/>
      <c r="BC21" s="227"/>
      <c r="BD21" s="224"/>
      <c r="BE21" s="225"/>
      <c r="BF21" s="225"/>
      <c r="BG21" s="227"/>
      <c r="BH21" s="224"/>
      <c r="BI21" s="225"/>
      <c r="BJ21" s="225"/>
      <c r="BK21" s="227"/>
      <c r="BL21" s="224"/>
      <c r="BM21" s="225"/>
      <c r="BN21" s="225"/>
      <c r="BO21" s="227"/>
      <c r="BP21" s="121"/>
      <c r="BQ21" s="121"/>
      <c r="BR21" s="121"/>
      <c r="BS21" s="121"/>
      <c r="BT21" s="121"/>
      <c r="BU21" s="121"/>
      <c r="BV21" s="222"/>
      <c r="BW21" s="222"/>
      <c r="BX21" s="222"/>
      <c r="BY21" s="222"/>
      <c r="BZ21" s="222"/>
      <c r="CA21" s="222"/>
      <c r="CB21" s="222"/>
      <c r="CC21" s="222"/>
      <c r="CD21" s="222"/>
      <c r="CE21" s="222"/>
      <c r="CF21" s="222"/>
      <c r="CG21" s="222"/>
      <c r="CH21" s="222"/>
      <c r="CI21" s="222"/>
      <c r="CJ21" s="222"/>
      <c r="CK21" s="222"/>
      <c r="CL21" s="229"/>
      <c r="CM21" s="229"/>
      <c r="CN21" s="229"/>
      <c r="CO21" s="229"/>
      <c r="CP21" s="229"/>
      <c r="CQ21" s="229"/>
      <c r="CR21" s="230"/>
      <c r="CS21" s="230"/>
      <c r="CT21" s="230"/>
      <c r="CU21" s="230"/>
      <c r="CV21" s="230"/>
      <c r="CW21" s="230"/>
      <c r="CX21" s="230"/>
      <c r="CY21" s="230"/>
      <c r="CZ21" s="230"/>
      <c r="DA21" s="230"/>
      <c r="DB21" s="230"/>
      <c r="DC21" s="230"/>
      <c r="DD21" s="230"/>
      <c r="DE21" s="230"/>
      <c r="DF21" s="230"/>
      <c r="DG21" s="230"/>
      <c r="DH21" s="182"/>
      <c r="DI21" s="182"/>
      <c r="DJ21" s="182"/>
      <c r="DK21" s="182"/>
      <c r="DL21" s="182"/>
      <c r="DM21" s="182"/>
      <c r="DN21" s="223"/>
      <c r="DO21" s="223"/>
      <c r="DP21" s="223"/>
      <c r="DQ21" s="223"/>
      <c r="DR21" s="223"/>
      <c r="DS21" s="223"/>
      <c r="DT21" s="223"/>
      <c r="DU21" s="223"/>
      <c r="DV21" s="223"/>
      <c r="DW21" s="223"/>
      <c r="DX21" s="223"/>
      <c r="DY21" s="223"/>
      <c r="DZ21" s="223"/>
      <c r="EA21" s="223"/>
      <c r="EB21" s="223"/>
      <c r="EC21" s="223"/>
    </row>
    <row r="22" spans="2:133" ht="18" customHeight="1" x14ac:dyDescent="0.4">
      <c r="B22" s="228" t="s">
        <v>214</v>
      </c>
      <c r="C22" s="133"/>
      <c r="D22" s="133"/>
      <c r="E22" s="133"/>
      <c r="F22" s="133"/>
      <c r="G22" s="134"/>
      <c r="H22" s="224">
        <f>'(附表１－１)(附表１－２)補助金所要額調'!H20</f>
        <v>0</v>
      </c>
      <c r="I22" s="225"/>
      <c r="J22" s="225"/>
      <c r="K22" s="227"/>
      <c r="L22" s="224">
        <f>'(附表５－１)(附表５－２)年間実績報告'!H20</f>
        <v>0</v>
      </c>
      <c r="M22" s="225"/>
      <c r="N22" s="225"/>
      <c r="O22" s="227"/>
      <c r="P22" s="224">
        <f>'(附表１－１)(附表１－２)補助金所要額調'!O20</f>
        <v>0</v>
      </c>
      <c r="Q22" s="225"/>
      <c r="R22" s="225"/>
      <c r="S22" s="227"/>
      <c r="T22" s="224">
        <f>'(附表５－１)(附表５－２)年間実績報告'!O20</f>
        <v>0</v>
      </c>
      <c r="U22" s="225"/>
      <c r="V22" s="225"/>
      <c r="W22" s="226"/>
      <c r="X22" s="132" t="s">
        <v>198</v>
      </c>
      <c r="Y22" s="133"/>
      <c r="Z22" s="133"/>
      <c r="AA22" s="133"/>
      <c r="AB22" s="133"/>
      <c r="AC22" s="134"/>
      <c r="AD22" s="224">
        <f>'(附表１－１)(附表１－２)補助金所要額調'!AB20</f>
        <v>0</v>
      </c>
      <c r="AE22" s="225"/>
      <c r="AF22" s="225"/>
      <c r="AG22" s="227"/>
      <c r="AH22" s="224">
        <f>'(附表５－１)(附表５－２)年間実績報告'!AB20</f>
        <v>0</v>
      </c>
      <c r="AI22" s="225"/>
      <c r="AJ22" s="225"/>
      <c r="AK22" s="227"/>
      <c r="AL22" s="224">
        <f>'(附表１－１)(附表１－２)補助金所要額調'!AI20</f>
        <v>0</v>
      </c>
      <c r="AM22" s="225"/>
      <c r="AN22" s="225"/>
      <c r="AO22" s="227"/>
      <c r="AP22" s="224">
        <f>'(附表５－１)(附表５－２)年間実績報告'!AI20</f>
        <v>0</v>
      </c>
      <c r="AQ22" s="225"/>
      <c r="AR22" s="225"/>
      <c r="AS22" s="226"/>
      <c r="AT22" s="124"/>
      <c r="AU22" s="125"/>
      <c r="AV22" s="125"/>
      <c r="AW22" s="125"/>
      <c r="AX22" s="125"/>
      <c r="AY22" s="120"/>
      <c r="AZ22" s="224"/>
      <c r="BA22" s="225"/>
      <c r="BB22" s="225"/>
      <c r="BC22" s="227"/>
      <c r="BD22" s="224"/>
      <c r="BE22" s="225"/>
      <c r="BF22" s="225"/>
      <c r="BG22" s="227"/>
      <c r="BH22" s="224"/>
      <c r="BI22" s="225"/>
      <c r="BJ22" s="225"/>
      <c r="BK22" s="227"/>
      <c r="BL22" s="224"/>
      <c r="BM22" s="225"/>
      <c r="BN22" s="225"/>
      <c r="BO22" s="227"/>
      <c r="BP22" s="121"/>
      <c r="BQ22" s="121"/>
      <c r="BR22" s="121"/>
      <c r="BS22" s="121"/>
      <c r="BT22" s="121"/>
      <c r="BU22" s="121"/>
      <c r="BV22" s="222"/>
      <c r="BW22" s="222"/>
      <c r="BX22" s="222"/>
      <c r="BY22" s="222"/>
      <c r="BZ22" s="222"/>
      <c r="CA22" s="222"/>
      <c r="CB22" s="222"/>
      <c r="CC22" s="222"/>
      <c r="CD22" s="222"/>
      <c r="CE22" s="222"/>
      <c r="CF22" s="222"/>
      <c r="CG22" s="222"/>
      <c r="CH22" s="222"/>
      <c r="CI22" s="222"/>
      <c r="CJ22" s="222"/>
      <c r="CK22" s="222"/>
      <c r="CL22" s="122"/>
      <c r="CM22" s="122"/>
      <c r="CN22" s="122"/>
      <c r="CO22" s="122"/>
      <c r="CP22" s="122"/>
      <c r="CQ22" s="122"/>
      <c r="CR22" s="222"/>
      <c r="CS22" s="222"/>
      <c r="CT22" s="222"/>
      <c r="CU22" s="222"/>
      <c r="CV22" s="222"/>
      <c r="CW22" s="222"/>
      <c r="CX22" s="222"/>
      <c r="CY22" s="222"/>
      <c r="CZ22" s="222"/>
      <c r="DA22" s="222"/>
      <c r="DB22" s="222"/>
      <c r="DC22" s="222"/>
      <c r="DD22" s="222"/>
      <c r="DE22" s="222"/>
      <c r="DF22" s="222"/>
      <c r="DG22" s="222"/>
      <c r="DH22" s="182"/>
      <c r="DI22" s="182"/>
      <c r="DJ22" s="182"/>
      <c r="DK22" s="182"/>
      <c r="DL22" s="182"/>
      <c r="DM22" s="182"/>
      <c r="DN22" s="223"/>
      <c r="DO22" s="223"/>
      <c r="DP22" s="223"/>
      <c r="DQ22" s="223"/>
      <c r="DR22" s="223"/>
      <c r="DS22" s="223"/>
      <c r="DT22" s="223"/>
      <c r="DU22" s="223"/>
      <c r="DV22" s="223"/>
      <c r="DW22" s="223"/>
      <c r="DX22" s="223"/>
      <c r="DY22" s="223"/>
      <c r="DZ22" s="223"/>
      <c r="EA22" s="223"/>
      <c r="EB22" s="223"/>
      <c r="EC22" s="223"/>
    </row>
    <row r="23" spans="2:133" ht="18" customHeight="1" x14ac:dyDescent="0.4">
      <c r="B23" s="228" t="s">
        <v>215</v>
      </c>
      <c r="C23" s="133"/>
      <c r="D23" s="133"/>
      <c r="E23" s="133"/>
      <c r="F23" s="133"/>
      <c r="G23" s="134"/>
      <c r="H23" s="224">
        <f>'(附表１－１)(附表１－２)補助金所要額調'!H21</f>
        <v>0</v>
      </c>
      <c r="I23" s="225"/>
      <c r="J23" s="225"/>
      <c r="K23" s="227"/>
      <c r="L23" s="224">
        <f>'(附表５－１)(附表５－２)年間実績報告'!H21</f>
        <v>0</v>
      </c>
      <c r="M23" s="225"/>
      <c r="N23" s="225"/>
      <c r="O23" s="227"/>
      <c r="P23" s="224">
        <f>'(附表１－１)(附表１－２)補助金所要額調'!O21</f>
        <v>0</v>
      </c>
      <c r="Q23" s="225"/>
      <c r="R23" s="225"/>
      <c r="S23" s="227"/>
      <c r="T23" s="224">
        <f>'(附表５－１)(附表５－２)年間実績報告'!O21</f>
        <v>0</v>
      </c>
      <c r="U23" s="225"/>
      <c r="V23" s="225"/>
      <c r="W23" s="226"/>
      <c r="X23" s="132" t="s">
        <v>199</v>
      </c>
      <c r="Y23" s="133"/>
      <c r="Z23" s="133"/>
      <c r="AA23" s="133"/>
      <c r="AB23" s="133"/>
      <c r="AC23" s="134"/>
      <c r="AD23" s="224">
        <f>'(附表１－１)(附表１－２)補助金所要額調'!AB21</f>
        <v>0</v>
      </c>
      <c r="AE23" s="225"/>
      <c r="AF23" s="225"/>
      <c r="AG23" s="227"/>
      <c r="AH23" s="224">
        <f>'(附表５－１)(附表５－２)年間実績報告'!AB21</f>
        <v>0</v>
      </c>
      <c r="AI23" s="225"/>
      <c r="AJ23" s="225"/>
      <c r="AK23" s="227"/>
      <c r="AL23" s="224">
        <f>'(附表１－１)(附表１－２)補助金所要額調'!AI21</f>
        <v>0</v>
      </c>
      <c r="AM23" s="225"/>
      <c r="AN23" s="225"/>
      <c r="AO23" s="227"/>
      <c r="AP23" s="224">
        <f>'(附表５－１)(附表５－２)年間実績報告'!AI21</f>
        <v>0</v>
      </c>
      <c r="AQ23" s="225"/>
      <c r="AR23" s="225"/>
      <c r="AS23" s="226"/>
      <c r="AT23" s="124"/>
      <c r="AU23" s="125"/>
      <c r="AV23" s="125"/>
      <c r="AW23" s="125"/>
      <c r="AX23" s="125"/>
      <c r="AY23" s="120"/>
      <c r="AZ23" s="224"/>
      <c r="BA23" s="225"/>
      <c r="BB23" s="225"/>
      <c r="BC23" s="227"/>
      <c r="BD23" s="224"/>
      <c r="BE23" s="225"/>
      <c r="BF23" s="225"/>
      <c r="BG23" s="227"/>
      <c r="BH23" s="224"/>
      <c r="BI23" s="225"/>
      <c r="BJ23" s="225"/>
      <c r="BK23" s="227"/>
      <c r="BL23" s="224"/>
      <c r="BM23" s="225"/>
      <c r="BN23" s="225"/>
      <c r="BO23" s="227"/>
      <c r="BP23" s="121"/>
      <c r="BQ23" s="121"/>
      <c r="BR23" s="121"/>
      <c r="BS23" s="121"/>
      <c r="BT23" s="121"/>
      <c r="BU23" s="121"/>
      <c r="BV23" s="222"/>
      <c r="BW23" s="222"/>
      <c r="BX23" s="222"/>
      <c r="BY23" s="222"/>
      <c r="BZ23" s="222"/>
      <c r="CA23" s="222"/>
      <c r="CB23" s="222"/>
      <c r="CC23" s="222"/>
      <c r="CD23" s="222"/>
      <c r="CE23" s="222"/>
      <c r="CF23" s="222"/>
      <c r="CG23" s="222"/>
      <c r="CH23" s="222"/>
      <c r="CI23" s="222"/>
      <c r="CJ23" s="222"/>
      <c r="CK23" s="224"/>
      <c r="CL23" s="232"/>
      <c r="CM23" s="233"/>
      <c r="CN23" s="233"/>
      <c r="CO23" s="233"/>
      <c r="CP23" s="233"/>
      <c r="CQ23" s="233"/>
      <c r="CR23" s="231"/>
      <c r="CS23" s="231"/>
      <c r="CT23" s="231"/>
      <c r="CU23" s="231"/>
      <c r="CV23" s="231"/>
      <c r="CW23" s="231"/>
      <c r="CX23" s="231"/>
      <c r="CY23" s="231"/>
      <c r="CZ23" s="231"/>
      <c r="DA23" s="231"/>
      <c r="DB23" s="231"/>
      <c r="DC23" s="231"/>
      <c r="DD23" s="231"/>
      <c r="DE23" s="231"/>
      <c r="DF23" s="231"/>
      <c r="DG23" s="231"/>
      <c r="DH23" s="182"/>
      <c r="DI23" s="182"/>
      <c r="DJ23" s="182"/>
      <c r="DK23" s="182"/>
      <c r="DL23" s="182"/>
      <c r="DM23" s="182"/>
      <c r="DN23" s="223"/>
      <c r="DO23" s="223"/>
      <c r="DP23" s="223"/>
      <c r="DQ23" s="223"/>
      <c r="DR23" s="223"/>
      <c r="DS23" s="223"/>
      <c r="DT23" s="223"/>
      <c r="DU23" s="223"/>
      <c r="DV23" s="223"/>
      <c r="DW23" s="223"/>
      <c r="DX23" s="223"/>
      <c r="DY23" s="223"/>
      <c r="DZ23" s="223"/>
      <c r="EA23" s="223"/>
      <c r="EB23" s="223"/>
      <c r="EC23" s="223"/>
    </row>
    <row r="24" spans="2:133" ht="18" customHeight="1" x14ac:dyDescent="0.4">
      <c r="B24" s="228" t="s">
        <v>216</v>
      </c>
      <c r="C24" s="133"/>
      <c r="D24" s="133"/>
      <c r="E24" s="133"/>
      <c r="F24" s="133"/>
      <c r="G24" s="134"/>
      <c r="H24" s="224">
        <f>'(附表１－１)(附表１－２)補助金所要額調'!H22</f>
        <v>0</v>
      </c>
      <c r="I24" s="225"/>
      <c r="J24" s="225"/>
      <c r="K24" s="227"/>
      <c r="L24" s="224">
        <f>'(附表５－１)(附表５－２)年間実績報告'!H22</f>
        <v>0</v>
      </c>
      <c r="M24" s="225"/>
      <c r="N24" s="225"/>
      <c r="O24" s="227"/>
      <c r="P24" s="224">
        <f>'(附表１－１)(附表１－２)補助金所要額調'!O22</f>
        <v>0</v>
      </c>
      <c r="Q24" s="225"/>
      <c r="R24" s="225"/>
      <c r="S24" s="227"/>
      <c r="T24" s="224">
        <f>'(附表５－１)(附表５－２)年間実績報告'!O22</f>
        <v>0</v>
      </c>
      <c r="U24" s="225"/>
      <c r="V24" s="225"/>
      <c r="W24" s="226"/>
      <c r="X24" s="124" t="s">
        <v>200</v>
      </c>
      <c r="Y24" s="125"/>
      <c r="Z24" s="125"/>
      <c r="AA24" s="125"/>
      <c r="AB24" s="125"/>
      <c r="AC24" s="120"/>
      <c r="AD24" s="224">
        <f>'(附表１－１)(附表１－２)補助金所要額調'!AB22</f>
        <v>0</v>
      </c>
      <c r="AE24" s="225"/>
      <c r="AF24" s="225"/>
      <c r="AG24" s="227"/>
      <c r="AH24" s="224">
        <f>'(附表５－１)(附表５－２)年間実績報告'!AB22</f>
        <v>0</v>
      </c>
      <c r="AI24" s="225"/>
      <c r="AJ24" s="225"/>
      <c r="AK24" s="227"/>
      <c r="AL24" s="224">
        <f>'(附表１－１)(附表１－２)補助金所要額調'!AI22</f>
        <v>0</v>
      </c>
      <c r="AM24" s="225"/>
      <c r="AN24" s="225"/>
      <c r="AO24" s="227"/>
      <c r="AP24" s="224">
        <f>'(附表５－１)(附表５－２)年間実績報告'!AI22</f>
        <v>0</v>
      </c>
      <c r="AQ24" s="225"/>
      <c r="AR24" s="225"/>
      <c r="AS24" s="226"/>
      <c r="AT24" s="124"/>
      <c r="AU24" s="125"/>
      <c r="AV24" s="125"/>
      <c r="AW24" s="125"/>
      <c r="AX24" s="125"/>
      <c r="AY24" s="120"/>
      <c r="AZ24" s="224"/>
      <c r="BA24" s="225"/>
      <c r="BB24" s="225"/>
      <c r="BC24" s="227"/>
      <c r="BD24" s="224"/>
      <c r="BE24" s="225"/>
      <c r="BF24" s="225"/>
      <c r="BG24" s="227"/>
      <c r="BH24" s="224"/>
      <c r="BI24" s="225"/>
      <c r="BJ24" s="225"/>
      <c r="BK24" s="227"/>
      <c r="BL24" s="224"/>
      <c r="BM24" s="225"/>
      <c r="BN24" s="225"/>
      <c r="BO24" s="227"/>
      <c r="BP24" s="121"/>
      <c r="BQ24" s="121"/>
      <c r="BR24" s="121"/>
      <c r="BS24" s="121"/>
      <c r="BT24" s="121"/>
      <c r="BU24" s="121"/>
      <c r="BV24" s="222"/>
      <c r="BW24" s="222"/>
      <c r="BX24" s="222"/>
      <c r="BY24" s="222"/>
      <c r="BZ24" s="222"/>
      <c r="CA24" s="222"/>
      <c r="CB24" s="222"/>
      <c r="CC24" s="222"/>
      <c r="CD24" s="222"/>
      <c r="CE24" s="222"/>
      <c r="CF24" s="222"/>
      <c r="CG24" s="222"/>
      <c r="CH24" s="222"/>
      <c r="CI24" s="222"/>
      <c r="CJ24" s="222"/>
      <c r="CK24" s="224"/>
      <c r="CL24" s="232"/>
      <c r="CM24" s="233"/>
      <c r="CN24" s="233"/>
      <c r="CO24" s="233"/>
      <c r="CP24" s="233"/>
      <c r="CQ24" s="233"/>
      <c r="CR24" s="231"/>
      <c r="CS24" s="231"/>
      <c r="CT24" s="231"/>
      <c r="CU24" s="231"/>
      <c r="CV24" s="231"/>
      <c r="CW24" s="231"/>
      <c r="CX24" s="231"/>
      <c r="CY24" s="231"/>
      <c r="CZ24" s="231"/>
      <c r="DA24" s="231"/>
      <c r="DB24" s="231"/>
      <c r="DC24" s="231"/>
      <c r="DD24" s="231"/>
      <c r="DE24" s="231"/>
      <c r="DF24" s="231"/>
      <c r="DG24" s="231"/>
      <c r="DH24" s="182"/>
      <c r="DI24" s="182"/>
      <c r="DJ24" s="182"/>
      <c r="DK24" s="182"/>
      <c r="DL24" s="182"/>
      <c r="DM24" s="182"/>
      <c r="DN24" s="223"/>
      <c r="DO24" s="223"/>
      <c r="DP24" s="223"/>
      <c r="DQ24" s="223"/>
      <c r="DR24" s="223"/>
      <c r="DS24" s="223"/>
      <c r="DT24" s="223"/>
      <c r="DU24" s="223"/>
      <c r="DV24" s="223"/>
      <c r="DW24" s="223"/>
      <c r="DX24" s="223"/>
      <c r="DY24" s="223"/>
      <c r="DZ24" s="223"/>
      <c r="EA24" s="223"/>
      <c r="EB24" s="223"/>
      <c r="EC24" s="223"/>
    </row>
    <row r="25" spans="2:133" ht="18" customHeight="1" x14ac:dyDescent="0.4">
      <c r="B25" s="228" t="s">
        <v>217</v>
      </c>
      <c r="C25" s="133"/>
      <c r="D25" s="133"/>
      <c r="E25" s="133"/>
      <c r="F25" s="133"/>
      <c r="G25" s="134"/>
      <c r="H25" s="224">
        <f>'(附表１－１)(附表１－２)補助金所要額調'!H23</f>
        <v>0</v>
      </c>
      <c r="I25" s="225"/>
      <c r="J25" s="225"/>
      <c r="K25" s="227"/>
      <c r="L25" s="224">
        <f>'(附表５－１)(附表５－２)年間実績報告'!H23</f>
        <v>0</v>
      </c>
      <c r="M25" s="225"/>
      <c r="N25" s="225"/>
      <c r="O25" s="227"/>
      <c r="P25" s="224">
        <f>'(附表１－１)(附表１－２)補助金所要額調'!O23</f>
        <v>0</v>
      </c>
      <c r="Q25" s="225"/>
      <c r="R25" s="225"/>
      <c r="S25" s="227"/>
      <c r="T25" s="224">
        <f>'(附表５－１)(附表５－２)年間実績報告'!O23</f>
        <v>0</v>
      </c>
      <c r="U25" s="225"/>
      <c r="V25" s="225"/>
      <c r="W25" s="226"/>
      <c r="X25" s="124" t="s">
        <v>201</v>
      </c>
      <c r="Y25" s="125"/>
      <c r="Z25" s="125"/>
      <c r="AA25" s="125"/>
      <c r="AB25" s="125"/>
      <c r="AC25" s="120"/>
      <c r="AD25" s="224">
        <f>'(附表１－１)(附表１－２)補助金所要額調'!AB23</f>
        <v>0</v>
      </c>
      <c r="AE25" s="225"/>
      <c r="AF25" s="225"/>
      <c r="AG25" s="227"/>
      <c r="AH25" s="224">
        <f>'(附表５－１)(附表５－２)年間実績報告'!AB23</f>
        <v>0</v>
      </c>
      <c r="AI25" s="225"/>
      <c r="AJ25" s="225"/>
      <c r="AK25" s="227"/>
      <c r="AL25" s="224">
        <f>'(附表１－１)(附表１－２)補助金所要額調'!AI23</f>
        <v>0</v>
      </c>
      <c r="AM25" s="225"/>
      <c r="AN25" s="225"/>
      <c r="AO25" s="227"/>
      <c r="AP25" s="224">
        <f>'(附表５－１)(附表５－２)年間実績報告'!AI23</f>
        <v>0</v>
      </c>
      <c r="AQ25" s="225"/>
      <c r="AR25" s="225"/>
      <c r="AS25" s="226"/>
      <c r="AT25" s="124"/>
      <c r="AU25" s="125"/>
      <c r="AV25" s="125"/>
      <c r="AW25" s="125"/>
      <c r="AX25" s="125"/>
      <c r="AY25" s="120"/>
      <c r="AZ25" s="224"/>
      <c r="BA25" s="225"/>
      <c r="BB25" s="225"/>
      <c r="BC25" s="227"/>
      <c r="BD25" s="224"/>
      <c r="BE25" s="225"/>
      <c r="BF25" s="225"/>
      <c r="BG25" s="227"/>
      <c r="BH25" s="224"/>
      <c r="BI25" s="225"/>
      <c r="BJ25" s="225"/>
      <c r="BK25" s="227"/>
      <c r="BL25" s="224"/>
      <c r="BM25" s="225"/>
      <c r="BN25" s="225"/>
      <c r="BO25" s="227"/>
      <c r="BP25" s="121"/>
      <c r="BQ25" s="121"/>
      <c r="BR25" s="121"/>
      <c r="BS25" s="121"/>
      <c r="BT25" s="121"/>
      <c r="BU25" s="121"/>
      <c r="BV25" s="222"/>
      <c r="BW25" s="222"/>
      <c r="BX25" s="222"/>
      <c r="BY25" s="222"/>
      <c r="BZ25" s="222"/>
      <c r="CA25" s="222"/>
      <c r="CB25" s="222"/>
      <c r="CC25" s="222"/>
      <c r="CD25" s="222"/>
      <c r="CE25" s="222"/>
      <c r="CF25" s="222"/>
      <c r="CG25" s="222"/>
      <c r="CH25" s="222"/>
      <c r="CI25" s="222"/>
      <c r="CJ25" s="222"/>
      <c r="CK25" s="224"/>
      <c r="CL25" s="232"/>
      <c r="CM25" s="233"/>
      <c r="CN25" s="233"/>
      <c r="CO25" s="233"/>
      <c r="CP25" s="233"/>
      <c r="CQ25" s="233"/>
      <c r="CR25" s="231"/>
      <c r="CS25" s="231"/>
      <c r="CT25" s="231"/>
      <c r="CU25" s="231"/>
      <c r="CV25" s="231"/>
      <c r="CW25" s="231"/>
      <c r="CX25" s="231"/>
      <c r="CY25" s="231"/>
      <c r="CZ25" s="231"/>
      <c r="DA25" s="231"/>
      <c r="DB25" s="231"/>
      <c r="DC25" s="231"/>
      <c r="DD25" s="231"/>
      <c r="DE25" s="231"/>
      <c r="DF25" s="231"/>
      <c r="DG25" s="231"/>
      <c r="DH25" s="182"/>
      <c r="DI25" s="182"/>
      <c r="DJ25" s="182"/>
      <c r="DK25" s="182"/>
      <c r="DL25" s="182"/>
      <c r="DM25" s="182"/>
      <c r="DN25" s="223"/>
      <c r="DO25" s="223"/>
      <c r="DP25" s="223"/>
      <c r="DQ25" s="223"/>
      <c r="DR25" s="223"/>
      <c r="DS25" s="223"/>
      <c r="DT25" s="223"/>
      <c r="DU25" s="223"/>
      <c r="DV25" s="223"/>
      <c r="DW25" s="223"/>
      <c r="DX25" s="223"/>
      <c r="DY25" s="223"/>
      <c r="DZ25" s="223"/>
      <c r="EA25" s="223"/>
      <c r="EB25" s="223"/>
      <c r="EC25" s="223"/>
    </row>
    <row r="26" spans="2:133" ht="18" customHeight="1" x14ac:dyDescent="0.4">
      <c r="B26" s="228" t="s">
        <v>218</v>
      </c>
      <c r="C26" s="133"/>
      <c r="D26" s="133"/>
      <c r="E26" s="133"/>
      <c r="F26" s="133"/>
      <c r="G26" s="134"/>
      <c r="H26" s="224">
        <f>'(附表１－１)(附表１－２)補助金所要額調'!H24</f>
        <v>0</v>
      </c>
      <c r="I26" s="225"/>
      <c r="J26" s="225"/>
      <c r="K26" s="227"/>
      <c r="L26" s="224">
        <f>'(附表５－１)(附表５－２)年間実績報告'!H24</f>
        <v>0</v>
      </c>
      <c r="M26" s="225"/>
      <c r="N26" s="225"/>
      <c r="O26" s="227"/>
      <c r="P26" s="224">
        <f>'(附表１－１)(附表１－２)補助金所要額調'!O24</f>
        <v>0</v>
      </c>
      <c r="Q26" s="225"/>
      <c r="R26" s="225"/>
      <c r="S26" s="227"/>
      <c r="T26" s="224">
        <f>'(附表５－１)(附表５－２)年間実績報告'!O24</f>
        <v>0</v>
      </c>
      <c r="U26" s="225"/>
      <c r="V26" s="225"/>
      <c r="W26" s="226"/>
      <c r="X26" s="124" t="s">
        <v>202</v>
      </c>
      <c r="Y26" s="125"/>
      <c r="Z26" s="125"/>
      <c r="AA26" s="125"/>
      <c r="AB26" s="125"/>
      <c r="AC26" s="120"/>
      <c r="AD26" s="224">
        <f>'(附表１－１)(附表１－２)補助金所要額調'!AB24</f>
        <v>0</v>
      </c>
      <c r="AE26" s="225"/>
      <c r="AF26" s="225"/>
      <c r="AG26" s="227"/>
      <c r="AH26" s="224">
        <f>'(附表５－１)(附表５－２)年間実績報告'!AB24</f>
        <v>0</v>
      </c>
      <c r="AI26" s="225"/>
      <c r="AJ26" s="225"/>
      <c r="AK26" s="227"/>
      <c r="AL26" s="224">
        <f>'(附表１－１)(附表１－２)補助金所要額調'!AI24</f>
        <v>0</v>
      </c>
      <c r="AM26" s="225"/>
      <c r="AN26" s="225"/>
      <c r="AO26" s="227"/>
      <c r="AP26" s="224">
        <f>'(附表５－１)(附表５－２)年間実績報告'!AI24</f>
        <v>0</v>
      </c>
      <c r="AQ26" s="225"/>
      <c r="AR26" s="225"/>
      <c r="AS26" s="226"/>
      <c r="AT26" s="124"/>
      <c r="AU26" s="125"/>
      <c r="AV26" s="125"/>
      <c r="AW26" s="125"/>
      <c r="AX26" s="125"/>
      <c r="AY26" s="120"/>
      <c r="AZ26" s="224"/>
      <c r="BA26" s="225"/>
      <c r="BB26" s="225"/>
      <c r="BC26" s="227"/>
      <c r="BD26" s="224"/>
      <c r="BE26" s="225"/>
      <c r="BF26" s="225"/>
      <c r="BG26" s="227"/>
      <c r="BH26" s="224"/>
      <c r="BI26" s="225"/>
      <c r="BJ26" s="225"/>
      <c r="BK26" s="227"/>
      <c r="BL26" s="224"/>
      <c r="BM26" s="225"/>
      <c r="BN26" s="225"/>
      <c r="BO26" s="227"/>
      <c r="BP26" s="121"/>
      <c r="BQ26" s="121"/>
      <c r="BR26" s="121"/>
      <c r="BS26" s="121"/>
      <c r="BT26" s="121"/>
      <c r="BU26" s="121"/>
      <c r="BV26" s="222"/>
      <c r="BW26" s="222"/>
      <c r="BX26" s="222"/>
      <c r="BY26" s="222"/>
      <c r="BZ26" s="222"/>
      <c r="CA26" s="222"/>
      <c r="CB26" s="222"/>
      <c r="CC26" s="222"/>
      <c r="CD26" s="222"/>
      <c r="CE26" s="222"/>
      <c r="CF26" s="222"/>
      <c r="CG26" s="222"/>
      <c r="CH26" s="222"/>
      <c r="CI26" s="222"/>
      <c r="CJ26" s="222"/>
      <c r="CK26" s="224"/>
      <c r="CL26" s="232"/>
      <c r="CM26" s="233"/>
      <c r="CN26" s="233"/>
      <c r="CO26" s="233"/>
      <c r="CP26" s="233"/>
      <c r="CQ26" s="233"/>
      <c r="CR26" s="231"/>
      <c r="CS26" s="231"/>
      <c r="CT26" s="231"/>
      <c r="CU26" s="231"/>
      <c r="CV26" s="231"/>
      <c r="CW26" s="231"/>
      <c r="CX26" s="231"/>
      <c r="CY26" s="231"/>
      <c r="CZ26" s="231"/>
      <c r="DA26" s="231"/>
      <c r="DB26" s="231"/>
      <c r="DC26" s="231"/>
      <c r="DD26" s="231"/>
      <c r="DE26" s="231"/>
      <c r="DF26" s="231"/>
      <c r="DG26" s="231"/>
      <c r="DH26" s="182"/>
      <c r="DI26" s="182"/>
      <c r="DJ26" s="182"/>
      <c r="DK26" s="182"/>
      <c r="DL26" s="182"/>
      <c r="DM26" s="182"/>
      <c r="DN26" s="223"/>
      <c r="DO26" s="223"/>
      <c r="DP26" s="223"/>
      <c r="DQ26" s="223"/>
      <c r="DR26" s="223"/>
      <c r="DS26" s="223"/>
      <c r="DT26" s="223"/>
      <c r="DU26" s="223"/>
      <c r="DV26" s="223"/>
      <c r="DW26" s="223"/>
      <c r="DX26" s="223"/>
      <c r="DY26" s="223"/>
      <c r="DZ26" s="223"/>
      <c r="EA26" s="223"/>
      <c r="EB26" s="223"/>
      <c r="EC26" s="223"/>
    </row>
    <row r="27" spans="2:133" ht="18" customHeight="1" thickBot="1" x14ac:dyDescent="0.45">
      <c r="B27" s="228" t="s">
        <v>219</v>
      </c>
      <c r="C27" s="133"/>
      <c r="D27" s="133"/>
      <c r="E27" s="133"/>
      <c r="F27" s="133"/>
      <c r="G27" s="134"/>
      <c r="H27" s="224">
        <f>'(附表１－１)(附表１－２)補助金所要額調'!H25</f>
        <v>0</v>
      </c>
      <c r="I27" s="225"/>
      <c r="J27" s="225"/>
      <c r="K27" s="227"/>
      <c r="L27" s="224">
        <f>'(附表５－１)(附表５－２)年間実績報告'!H25</f>
        <v>0</v>
      </c>
      <c r="M27" s="225"/>
      <c r="N27" s="225"/>
      <c r="O27" s="227"/>
      <c r="P27" s="224">
        <f>'(附表１－１)(附表１－２)補助金所要額調'!O25</f>
        <v>0</v>
      </c>
      <c r="Q27" s="225"/>
      <c r="R27" s="225"/>
      <c r="S27" s="227"/>
      <c r="T27" s="224">
        <f>'(附表５－１)(附表５－２)年間実績報告'!O25</f>
        <v>0</v>
      </c>
      <c r="U27" s="225"/>
      <c r="V27" s="225"/>
      <c r="W27" s="226"/>
      <c r="X27" s="124" t="s">
        <v>227</v>
      </c>
      <c r="Y27" s="125"/>
      <c r="Z27" s="125"/>
      <c r="AA27" s="125"/>
      <c r="AB27" s="125"/>
      <c r="AC27" s="120"/>
      <c r="AD27" s="224">
        <f>'(附表１－１)(附表１－２)補助金所要額調'!AB25</f>
        <v>0</v>
      </c>
      <c r="AE27" s="225"/>
      <c r="AF27" s="225"/>
      <c r="AG27" s="227"/>
      <c r="AH27" s="224">
        <f>'(附表５－１)(附表５－２)年間実績報告'!AB25</f>
        <v>0</v>
      </c>
      <c r="AI27" s="225"/>
      <c r="AJ27" s="225"/>
      <c r="AK27" s="227"/>
      <c r="AL27" s="224">
        <f>'(附表１－１)(附表１－２)補助金所要額調'!AI25</f>
        <v>0</v>
      </c>
      <c r="AM27" s="225"/>
      <c r="AN27" s="225"/>
      <c r="AO27" s="227"/>
      <c r="AP27" s="224">
        <f>'(附表５－１)(附表５－２)年間実績報告'!AI25</f>
        <v>0</v>
      </c>
      <c r="AQ27" s="225"/>
      <c r="AR27" s="225"/>
      <c r="AS27" s="226"/>
      <c r="AT27" s="124"/>
      <c r="AU27" s="125"/>
      <c r="AV27" s="125"/>
      <c r="AW27" s="125"/>
      <c r="AX27" s="125"/>
      <c r="AY27" s="120"/>
      <c r="AZ27" s="234"/>
      <c r="BA27" s="235"/>
      <c r="BB27" s="235"/>
      <c r="BC27" s="236"/>
      <c r="BD27" s="234"/>
      <c r="BE27" s="235"/>
      <c r="BF27" s="235"/>
      <c r="BG27" s="236"/>
      <c r="BH27" s="234"/>
      <c r="BI27" s="235"/>
      <c r="BJ27" s="235"/>
      <c r="BK27" s="236"/>
      <c r="BL27" s="234"/>
      <c r="BM27" s="235"/>
      <c r="BN27" s="235"/>
      <c r="BO27" s="236"/>
      <c r="BP27" s="121"/>
      <c r="BQ27" s="121"/>
      <c r="BR27" s="121"/>
      <c r="BS27" s="121"/>
      <c r="BT27" s="121"/>
      <c r="BU27" s="121"/>
      <c r="BV27" s="222"/>
      <c r="BW27" s="222"/>
      <c r="BX27" s="222"/>
      <c r="BY27" s="222"/>
      <c r="BZ27" s="222"/>
      <c r="CA27" s="222"/>
      <c r="CB27" s="222"/>
      <c r="CC27" s="222"/>
      <c r="CD27" s="222"/>
      <c r="CE27" s="222"/>
      <c r="CF27" s="222"/>
      <c r="CG27" s="222"/>
      <c r="CH27" s="222"/>
      <c r="CI27" s="222"/>
      <c r="CJ27" s="222"/>
      <c r="CK27" s="224"/>
      <c r="CL27" s="232"/>
      <c r="CM27" s="233"/>
      <c r="CN27" s="233"/>
      <c r="CO27" s="233"/>
      <c r="CP27" s="233"/>
      <c r="CQ27" s="233"/>
      <c r="CR27" s="231"/>
      <c r="CS27" s="231"/>
      <c r="CT27" s="231"/>
      <c r="CU27" s="231"/>
      <c r="CV27" s="231"/>
      <c r="CW27" s="231"/>
      <c r="CX27" s="231"/>
      <c r="CY27" s="231"/>
      <c r="CZ27" s="231"/>
      <c r="DA27" s="231"/>
      <c r="DB27" s="231"/>
      <c r="DC27" s="231"/>
      <c r="DD27" s="231"/>
      <c r="DE27" s="231"/>
      <c r="DF27" s="231"/>
      <c r="DG27" s="231"/>
      <c r="DH27" s="182"/>
      <c r="DI27" s="182"/>
      <c r="DJ27" s="182"/>
      <c r="DK27" s="182"/>
      <c r="DL27" s="182"/>
      <c r="DM27" s="182"/>
      <c r="DN27" s="223"/>
      <c r="DO27" s="223"/>
      <c r="DP27" s="223"/>
      <c r="DQ27" s="223"/>
      <c r="DR27" s="223"/>
      <c r="DS27" s="223"/>
      <c r="DT27" s="223"/>
      <c r="DU27" s="223"/>
      <c r="DV27" s="223"/>
      <c r="DW27" s="223"/>
      <c r="DX27" s="223"/>
      <c r="DY27" s="223"/>
      <c r="DZ27" s="223"/>
      <c r="EA27" s="223"/>
      <c r="EB27" s="223"/>
      <c r="EC27" s="223"/>
    </row>
    <row r="28" spans="2:133" ht="18" customHeight="1" thickTop="1" x14ac:dyDescent="0.4">
      <c r="B28" s="228" t="s">
        <v>232</v>
      </c>
      <c r="C28" s="133"/>
      <c r="D28" s="133"/>
      <c r="E28" s="133"/>
      <c r="F28" s="133"/>
      <c r="G28" s="134"/>
      <c r="H28" s="224">
        <f>'(附表１－１)(附表１－２)補助金所要額調'!H26</f>
        <v>0</v>
      </c>
      <c r="I28" s="225"/>
      <c r="J28" s="225"/>
      <c r="K28" s="227"/>
      <c r="L28" s="224">
        <f>'(附表５－１)(附表５－２)年間実績報告'!H26</f>
        <v>0</v>
      </c>
      <c r="M28" s="225"/>
      <c r="N28" s="225"/>
      <c r="O28" s="227"/>
      <c r="P28" s="224">
        <f>'(附表１－１)(附表１－２)補助金所要額調'!O26</f>
        <v>0</v>
      </c>
      <c r="Q28" s="225"/>
      <c r="R28" s="225"/>
      <c r="S28" s="227"/>
      <c r="T28" s="224">
        <f>'(附表５－１)(附表５－２)年間実績報告'!O26</f>
        <v>0</v>
      </c>
      <c r="U28" s="225"/>
      <c r="V28" s="225"/>
      <c r="W28" s="226"/>
      <c r="X28" s="124" t="s">
        <v>226</v>
      </c>
      <c r="Y28" s="125"/>
      <c r="Z28" s="125"/>
      <c r="AA28" s="125"/>
      <c r="AB28" s="125"/>
      <c r="AC28" s="120"/>
      <c r="AD28" s="224">
        <f>'(附表１－１)(附表１－２)補助金所要額調'!AB26</f>
        <v>0</v>
      </c>
      <c r="AE28" s="225"/>
      <c r="AF28" s="225"/>
      <c r="AG28" s="227"/>
      <c r="AH28" s="224">
        <f>'(附表５－１)(附表５－２)年間実績報告'!AB26</f>
        <v>0</v>
      </c>
      <c r="AI28" s="225"/>
      <c r="AJ28" s="225"/>
      <c r="AK28" s="227"/>
      <c r="AL28" s="224">
        <f>'(附表１－１)(附表１－２)補助金所要額調'!AI26</f>
        <v>0</v>
      </c>
      <c r="AM28" s="225"/>
      <c r="AN28" s="225"/>
      <c r="AO28" s="227"/>
      <c r="AP28" s="224">
        <f>'(附表５－１)(附表５－２)年間実績報告'!AI26</f>
        <v>0</v>
      </c>
      <c r="AQ28" s="225"/>
      <c r="AR28" s="225"/>
      <c r="AS28" s="226"/>
      <c r="AT28" s="131" t="s">
        <v>38</v>
      </c>
      <c r="AU28" s="131"/>
      <c r="AV28" s="131"/>
      <c r="AW28" s="131"/>
      <c r="AX28" s="131"/>
      <c r="AY28" s="131"/>
      <c r="AZ28" s="207">
        <f>H19+H20+H21+H22+H23+H24+H25+H26+H27+H28+AD19+AD20+AD21+AD22+AD23+AD24+AD25+AD26+AD27+AD28+AZ19+AZ20+AZ21+AZ22</f>
        <v>0</v>
      </c>
      <c r="BA28" s="208"/>
      <c r="BB28" s="208"/>
      <c r="BC28" s="209"/>
      <c r="BD28" s="207">
        <f>L19+L20+L21+L22+L23+L24+L25+L26+L27+L28+AH19+AH20+AH21+AH22+AH23+AH24+AH25+AH26+AH27+AH28+BD19+BD20+BD21+BD22</f>
        <v>0</v>
      </c>
      <c r="BE28" s="208"/>
      <c r="BF28" s="208"/>
      <c r="BG28" s="209"/>
      <c r="BH28" s="207">
        <f>P19+P20+P21+P22+P23+P24+P25+P26+P27+P28+AL19+AL20+AL21+AL22+AL23+AL24+AL25+AL26+AL27+AL28+BH19+BH20</f>
        <v>0</v>
      </c>
      <c r="BI28" s="208"/>
      <c r="BJ28" s="208"/>
      <c r="BK28" s="209"/>
      <c r="BL28" s="207">
        <f>T19+T20+T21+T22+T23+T24+T25+T26+T27+T28+AP19+AP20+AP21+AP22+AP23+AP24+AP25+AP26+AP27+AP28+BL19+BL20</f>
        <v>0</v>
      </c>
      <c r="BM28" s="208"/>
      <c r="BN28" s="208"/>
      <c r="BO28" s="209"/>
      <c r="BP28" s="121"/>
      <c r="BQ28" s="121"/>
      <c r="BR28" s="121"/>
      <c r="BS28" s="121"/>
      <c r="BT28" s="121"/>
      <c r="BU28" s="121"/>
      <c r="BV28" s="222"/>
      <c r="BW28" s="222"/>
      <c r="BX28" s="222"/>
      <c r="BY28" s="222"/>
      <c r="BZ28" s="222"/>
      <c r="CA28" s="222"/>
      <c r="CB28" s="222"/>
      <c r="CC28" s="222"/>
      <c r="CD28" s="222"/>
      <c r="CE28" s="222"/>
      <c r="CF28" s="222"/>
      <c r="CG28" s="222"/>
      <c r="CH28" s="222"/>
      <c r="CI28" s="222"/>
      <c r="CJ28" s="222"/>
      <c r="CK28" s="224"/>
      <c r="CL28" s="232"/>
      <c r="CM28" s="233"/>
      <c r="CN28" s="233"/>
      <c r="CO28" s="233"/>
      <c r="CP28" s="233"/>
      <c r="CQ28" s="233"/>
      <c r="CR28" s="231"/>
      <c r="CS28" s="231"/>
      <c r="CT28" s="231"/>
      <c r="CU28" s="231"/>
      <c r="CV28" s="231"/>
      <c r="CW28" s="231"/>
      <c r="CX28" s="231"/>
      <c r="CY28" s="231"/>
      <c r="CZ28" s="231"/>
      <c r="DA28" s="231"/>
      <c r="DB28" s="231"/>
      <c r="DC28" s="231"/>
      <c r="DD28" s="231"/>
      <c r="DE28" s="231"/>
      <c r="DF28" s="231"/>
      <c r="DG28" s="231"/>
      <c r="DH28" s="182"/>
      <c r="DI28" s="182"/>
      <c r="DJ28" s="182"/>
      <c r="DK28" s="182"/>
      <c r="DL28" s="182"/>
      <c r="DM28" s="182"/>
      <c r="DN28" s="223"/>
      <c r="DO28" s="223"/>
      <c r="DP28" s="223"/>
      <c r="DQ28" s="223"/>
      <c r="DR28" s="223"/>
      <c r="DS28" s="223"/>
      <c r="DT28" s="223"/>
      <c r="DU28" s="223"/>
      <c r="DV28" s="223"/>
      <c r="DW28" s="223"/>
      <c r="DX28" s="223"/>
      <c r="DY28" s="223"/>
      <c r="DZ28" s="223"/>
      <c r="EA28" s="223"/>
      <c r="EB28" s="223"/>
      <c r="EC28" s="223"/>
    </row>
  </sheetData>
  <sheetProtection sheet="1" objects="1" scenarios="1"/>
  <mergeCells count="380">
    <mergeCell ref="DD28:DG28"/>
    <mergeCell ref="DH28:DM28"/>
    <mergeCell ref="DN28:DQ28"/>
    <mergeCell ref="DR28:DU28"/>
    <mergeCell ref="DV28:DY28"/>
    <mergeCell ref="DZ28:EC28"/>
    <mergeCell ref="CD28:CG28"/>
    <mergeCell ref="CH28:CK28"/>
    <mergeCell ref="CL28:CQ28"/>
    <mergeCell ref="CR28:CU28"/>
    <mergeCell ref="CV28:CY28"/>
    <mergeCell ref="CZ28:DC28"/>
    <mergeCell ref="BD28:BG28"/>
    <mergeCell ref="BH28:BK28"/>
    <mergeCell ref="BL28:BO28"/>
    <mergeCell ref="BP28:BU28"/>
    <mergeCell ref="BV28:BY28"/>
    <mergeCell ref="BZ28:CC28"/>
    <mergeCell ref="AD28:AG28"/>
    <mergeCell ref="AH28:AK28"/>
    <mergeCell ref="AL28:AO28"/>
    <mergeCell ref="AP28:AS28"/>
    <mergeCell ref="AT28:AY28"/>
    <mergeCell ref="AZ28:BC28"/>
    <mergeCell ref="B28:G28"/>
    <mergeCell ref="H28:K28"/>
    <mergeCell ref="L28:O28"/>
    <mergeCell ref="P28:S28"/>
    <mergeCell ref="T28:W28"/>
    <mergeCell ref="X28:AC28"/>
    <mergeCell ref="DD27:DG27"/>
    <mergeCell ref="DH27:DM27"/>
    <mergeCell ref="DN27:DQ27"/>
    <mergeCell ref="BD27:BG27"/>
    <mergeCell ref="BH27:BK27"/>
    <mergeCell ref="BL27:BO27"/>
    <mergeCell ref="BP27:BU27"/>
    <mergeCell ref="BV27:BY27"/>
    <mergeCell ref="BZ27:CC27"/>
    <mergeCell ref="AD27:AG27"/>
    <mergeCell ref="AH27:AK27"/>
    <mergeCell ref="AL27:AO27"/>
    <mergeCell ref="AP27:AS27"/>
    <mergeCell ref="AT27:AY27"/>
    <mergeCell ref="AZ27:BC27"/>
    <mergeCell ref="B27:G27"/>
    <mergeCell ref="H27:K27"/>
    <mergeCell ref="L27:O27"/>
    <mergeCell ref="DR27:DU27"/>
    <mergeCell ref="DV27:DY27"/>
    <mergeCell ref="DZ27:EC27"/>
    <mergeCell ref="CD27:CG27"/>
    <mergeCell ref="CH27:CK27"/>
    <mergeCell ref="CL27:CQ27"/>
    <mergeCell ref="CR27:CU27"/>
    <mergeCell ref="CV27:CY27"/>
    <mergeCell ref="CZ27:DC27"/>
    <mergeCell ref="P27:S27"/>
    <mergeCell ref="T27:W27"/>
    <mergeCell ref="X27:AC27"/>
    <mergeCell ref="DD26:DG26"/>
    <mergeCell ref="DH26:DM26"/>
    <mergeCell ref="DN26:DQ26"/>
    <mergeCell ref="DR26:DU26"/>
    <mergeCell ref="DV26:DY26"/>
    <mergeCell ref="DZ26:EC26"/>
    <mergeCell ref="CD26:CG26"/>
    <mergeCell ref="CH26:CK26"/>
    <mergeCell ref="CL26:CQ26"/>
    <mergeCell ref="CR26:CU26"/>
    <mergeCell ref="CV26:CY26"/>
    <mergeCell ref="CZ26:DC26"/>
    <mergeCell ref="BD26:BG26"/>
    <mergeCell ref="BH26:BK26"/>
    <mergeCell ref="BL26:BO26"/>
    <mergeCell ref="BP26:BU26"/>
    <mergeCell ref="BV26:BY26"/>
    <mergeCell ref="BZ26:CC26"/>
    <mergeCell ref="AD26:AG26"/>
    <mergeCell ref="AH26:AK26"/>
    <mergeCell ref="AL26:AO26"/>
    <mergeCell ref="AP26:AS26"/>
    <mergeCell ref="AT26:AY26"/>
    <mergeCell ref="AZ26:BC26"/>
    <mergeCell ref="B26:G26"/>
    <mergeCell ref="H26:K26"/>
    <mergeCell ref="L26:O26"/>
    <mergeCell ref="P26:S26"/>
    <mergeCell ref="T26:W26"/>
    <mergeCell ref="X26:AC26"/>
    <mergeCell ref="DD25:DG25"/>
    <mergeCell ref="DH25:DM25"/>
    <mergeCell ref="DN25:DQ25"/>
    <mergeCell ref="DR25:DU25"/>
    <mergeCell ref="DV25:DY25"/>
    <mergeCell ref="DZ25:EC25"/>
    <mergeCell ref="CD25:CG25"/>
    <mergeCell ref="CH25:CK25"/>
    <mergeCell ref="CL25:CQ25"/>
    <mergeCell ref="CR25:CU25"/>
    <mergeCell ref="CV25:CY25"/>
    <mergeCell ref="CZ25:DC25"/>
    <mergeCell ref="BD25:BG25"/>
    <mergeCell ref="BH25:BK25"/>
    <mergeCell ref="BL25:BO25"/>
    <mergeCell ref="BP25:BU25"/>
    <mergeCell ref="BV25:BY25"/>
    <mergeCell ref="BZ25:CC25"/>
    <mergeCell ref="AD25:AG25"/>
    <mergeCell ref="AH25:AK25"/>
    <mergeCell ref="AL25:AO25"/>
    <mergeCell ref="AP25:AS25"/>
    <mergeCell ref="AT25:AY25"/>
    <mergeCell ref="AZ25:BC25"/>
    <mergeCell ref="B25:G25"/>
    <mergeCell ref="H25:K25"/>
    <mergeCell ref="L25:O25"/>
    <mergeCell ref="P25:S25"/>
    <mergeCell ref="T25:W25"/>
    <mergeCell ref="X25:AC25"/>
    <mergeCell ref="DD24:DG24"/>
    <mergeCell ref="DH24:DM24"/>
    <mergeCell ref="DN24:DQ24"/>
    <mergeCell ref="BD24:BG24"/>
    <mergeCell ref="BH24:BK24"/>
    <mergeCell ref="BL24:BO24"/>
    <mergeCell ref="BP24:BU24"/>
    <mergeCell ref="BV24:BY24"/>
    <mergeCell ref="BZ24:CC24"/>
    <mergeCell ref="AD24:AG24"/>
    <mergeCell ref="AH24:AK24"/>
    <mergeCell ref="AL24:AO24"/>
    <mergeCell ref="AP24:AS24"/>
    <mergeCell ref="AT24:AY24"/>
    <mergeCell ref="AZ24:BC24"/>
    <mergeCell ref="B24:G24"/>
    <mergeCell ref="H24:K24"/>
    <mergeCell ref="L24:O24"/>
    <mergeCell ref="DR24:DU24"/>
    <mergeCell ref="DV24:DY24"/>
    <mergeCell ref="DZ24:EC24"/>
    <mergeCell ref="CD24:CG24"/>
    <mergeCell ref="CH24:CK24"/>
    <mergeCell ref="CL24:CQ24"/>
    <mergeCell ref="CR24:CU24"/>
    <mergeCell ref="CV24:CY24"/>
    <mergeCell ref="CZ24:DC24"/>
    <mergeCell ref="P24:S24"/>
    <mergeCell ref="T24:W24"/>
    <mergeCell ref="X24:AC24"/>
    <mergeCell ref="DD23:DG23"/>
    <mergeCell ref="DH23:DM23"/>
    <mergeCell ref="DN23:DQ23"/>
    <mergeCell ref="DR23:DU23"/>
    <mergeCell ref="DV23:DY23"/>
    <mergeCell ref="DZ23:EC23"/>
    <mergeCell ref="CD23:CG23"/>
    <mergeCell ref="CH23:CK23"/>
    <mergeCell ref="CL23:CQ23"/>
    <mergeCell ref="CR23:CU23"/>
    <mergeCell ref="CV23:CY23"/>
    <mergeCell ref="CZ23:DC23"/>
    <mergeCell ref="BD23:BG23"/>
    <mergeCell ref="BH23:BK23"/>
    <mergeCell ref="BL23:BO23"/>
    <mergeCell ref="BP23:BU23"/>
    <mergeCell ref="BV23:BY23"/>
    <mergeCell ref="BZ23:CC23"/>
    <mergeCell ref="AD23:AG23"/>
    <mergeCell ref="AH23:AK23"/>
    <mergeCell ref="AL23:AO23"/>
    <mergeCell ref="AP23:AS23"/>
    <mergeCell ref="AT23:AY23"/>
    <mergeCell ref="AZ23:BC23"/>
    <mergeCell ref="B23:G23"/>
    <mergeCell ref="H23:K23"/>
    <mergeCell ref="L23:O23"/>
    <mergeCell ref="P23:S23"/>
    <mergeCell ref="T23:W23"/>
    <mergeCell ref="X23:AC23"/>
    <mergeCell ref="DD22:DG22"/>
    <mergeCell ref="DH22:DM22"/>
    <mergeCell ref="DN22:DQ22"/>
    <mergeCell ref="DR22:DU22"/>
    <mergeCell ref="DV22:DY22"/>
    <mergeCell ref="DZ22:EC22"/>
    <mergeCell ref="CD22:CG22"/>
    <mergeCell ref="CH22:CK22"/>
    <mergeCell ref="CL22:CQ22"/>
    <mergeCell ref="CR22:CU22"/>
    <mergeCell ref="CV22:CY22"/>
    <mergeCell ref="CZ22:DC22"/>
    <mergeCell ref="BD22:BG22"/>
    <mergeCell ref="BH22:BK22"/>
    <mergeCell ref="BL22:BO22"/>
    <mergeCell ref="BP22:BU22"/>
    <mergeCell ref="BV22:BY22"/>
    <mergeCell ref="BZ22:CC22"/>
    <mergeCell ref="AD22:AG22"/>
    <mergeCell ref="AH22:AK22"/>
    <mergeCell ref="AL22:AO22"/>
    <mergeCell ref="AP22:AS22"/>
    <mergeCell ref="AT22:AY22"/>
    <mergeCell ref="AZ22:BC22"/>
    <mergeCell ref="DV21:DY21"/>
    <mergeCell ref="DZ21:EC21"/>
    <mergeCell ref="CD21:CG21"/>
    <mergeCell ref="CH21:CK21"/>
    <mergeCell ref="CL21:CQ21"/>
    <mergeCell ref="CR21:CU21"/>
    <mergeCell ref="CV21:CY21"/>
    <mergeCell ref="CZ21:DC21"/>
    <mergeCell ref="B22:G22"/>
    <mergeCell ref="H22:K22"/>
    <mergeCell ref="L22:O22"/>
    <mergeCell ref="P22:S22"/>
    <mergeCell ref="T22:W22"/>
    <mergeCell ref="X22:AC22"/>
    <mergeCell ref="DD21:DG21"/>
    <mergeCell ref="DH21:DM21"/>
    <mergeCell ref="DN21:DQ21"/>
    <mergeCell ref="BD21:BG21"/>
    <mergeCell ref="BH21:BK21"/>
    <mergeCell ref="BL21:BO21"/>
    <mergeCell ref="BP21:BU21"/>
    <mergeCell ref="BV21:BY21"/>
    <mergeCell ref="BZ21:CC21"/>
    <mergeCell ref="AD21:AG21"/>
    <mergeCell ref="BH20:BK20"/>
    <mergeCell ref="BL20:BO20"/>
    <mergeCell ref="BP20:BU20"/>
    <mergeCell ref="BV20:BY20"/>
    <mergeCell ref="BZ20:CC20"/>
    <mergeCell ref="AD20:AG20"/>
    <mergeCell ref="AH20:AK20"/>
    <mergeCell ref="AL20:AO20"/>
    <mergeCell ref="DR21:DU21"/>
    <mergeCell ref="AH21:AK21"/>
    <mergeCell ref="AL21:AO21"/>
    <mergeCell ref="AP21:AS21"/>
    <mergeCell ref="AT21:AY21"/>
    <mergeCell ref="AZ21:BC21"/>
    <mergeCell ref="B20:G20"/>
    <mergeCell ref="H20:K20"/>
    <mergeCell ref="L20:O20"/>
    <mergeCell ref="P20:S20"/>
    <mergeCell ref="T20:W20"/>
    <mergeCell ref="X20:AC20"/>
    <mergeCell ref="P21:S21"/>
    <mergeCell ref="T21:W21"/>
    <mergeCell ref="X21:AC21"/>
    <mergeCell ref="B21:G21"/>
    <mergeCell ref="H21:K21"/>
    <mergeCell ref="L21:O21"/>
    <mergeCell ref="DV19:DY19"/>
    <mergeCell ref="DZ19:EC19"/>
    <mergeCell ref="CD19:CG19"/>
    <mergeCell ref="CH19:CK19"/>
    <mergeCell ref="CL19:CQ19"/>
    <mergeCell ref="CR19:CU19"/>
    <mergeCell ref="CV19:CY19"/>
    <mergeCell ref="CZ19:DC19"/>
    <mergeCell ref="AP20:AS20"/>
    <mergeCell ref="AT20:AY20"/>
    <mergeCell ref="AZ20:BC20"/>
    <mergeCell ref="DD20:DG20"/>
    <mergeCell ref="DH20:DM20"/>
    <mergeCell ref="DN20:DQ20"/>
    <mergeCell ref="DR20:DU20"/>
    <mergeCell ref="DV20:DY20"/>
    <mergeCell ref="DZ20:EC20"/>
    <mergeCell ref="CD20:CG20"/>
    <mergeCell ref="CH20:CK20"/>
    <mergeCell ref="CL20:CQ20"/>
    <mergeCell ref="CR20:CU20"/>
    <mergeCell ref="CV20:CY20"/>
    <mergeCell ref="CZ20:DC20"/>
    <mergeCell ref="BD20:BG20"/>
    <mergeCell ref="AH19:AK19"/>
    <mergeCell ref="AL19:AO19"/>
    <mergeCell ref="AP19:AS19"/>
    <mergeCell ref="AT19:AY19"/>
    <mergeCell ref="AZ19:BC19"/>
    <mergeCell ref="DD19:DG19"/>
    <mergeCell ref="DH19:DM19"/>
    <mergeCell ref="DN19:DQ19"/>
    <mergeCell ref="DR19:DU19"/>
    <mergeCell ref="B19:G19"/>
    <mergeCell ref="H19:K19"/>
    <mergeCell ref="L19:O19"/>
    <mergeCell ref="P19:S19"/>
    <mergeCell ref="T19:W19"/>
    <mergeCell ref="X19:AC19"/>
    <mergeCell ref="CD18:CG18"/>
    <mergeCell ref="CH18:CK18"/>
    <mergeCell ref="CR18:CU18"/>
    <mergeCell ref="B17:G18"/>
    <mergeCell ref="H17:O17"/>
    <mergeCell ref="P17:W17"/>
    <mergeCell ref="X17:AC18"/>
    <mergeCell ref="H18:K18"/>
    <mergeCell ref="L18:O18"/>
    <mergeCell ref="P18:S18"/>
    <mergeCell ref="T18:W18"/>
    <mergeCell ref="BD19:BG19"/>
    <mergeCell ref="BH19:BK19"/>
    <mergeCell ref="BL19:BO19"/>
    <mergeCell ref="BP19:BU19"/>
    <mergeCell ref="BV19:BY19"/>
    <mergeCell ref="BZ19:CC19"/>
    <mergeCell ref="AD19:AG19"/>
    <mergeCell ref="AD18:AG18"/>
    <mergeCell ref="AH18:AK18"/>
    <mergeCell ref="AL18:AO18"/>
    <mergeCell ref="AP18:AS18"/>
    <mergeCell ref="AZ18:BC18"/>
    <mergeCell ref="BD18:BG18"/>
    <mergeCell ref="CL17:CQ18"/>
    <mergeCell ref="CR17:CY17"/>
    <mergeCell ref="CZ17:DG17"/>
    <mergeCell ref="AD17:AK17"/>
    <mergeCell ref="AL17:AS17"/>
    <mergeCell ref="AT17:AY18"/>
    <mergeCell ref="AZ17:BG17"/>
    <mergeCell ref="BH17:BO17"/>
    <mergeCell ref="BP17:BU18"/>
    <mergeCell ref="BV17:CC17"/>
    <mergeCell ref="CD17:CK17"/>
    <mergeCell ref="BH18:BK18"/>
    <mergeCell ref="BL18:BO18"/>
    <mergeCell ref="BV18:BY18"/>
    <mergeCell ref="BZ18:CC18"/>
    <mergeCell ref="BW14:CC14"/>
    <mergeCell ref="CD14:DG14"/>
    <mergeCell ref="BW15:CC15"/>
    <mergeCell ref="CD15:DG15"/>
    <mergeCell ref="DH17:DM18"/>
    <mergeCell ref="DN17:DU17"/>
    <mergeCell ref="DV17:EC17"/>
    <mergeCell ref="DN18:DQ18"/>
    <mergeCell ref="DR18:DU18"/>
    <mergeCell ref="DV18:DY18"/>
    <mergeCell ref="DZ18:EC18"/>
    <mergeCell ref="CV18:CY18"/>
    <mergeCell ref="CZ18:DC18"/>
    <mergeCell ref="DD18:DG18"/>
    <mergeCell ref="A3:DV3"/>
    <mergeCell ref="CY9:DD9"/>
    <mergeCell ref="DE9:DJ9"/>
    <mergeCell ref="DK9:DP9"/>
    <mergeCell ref="DQ9:DV9"/>
    <mergeCell ref="DQ8:DV8"/>
    <mergeCell ref="B9:N9"/>
    <mergeCell ref="O9:AA9"/>
    <mergeCell ref="AB9:BN9"/>
    <mergeCell ref="BO9:BT9"/>
    <mergeCell ref="BU9:BZ9"/>
    <mergeCell ref="CA9:CF9"/>
    <mergeCell ref="CG9:CL9"/>
    <mergeCell ref="CM9:CR9"/>
    <mergeCell ref="CS9:CX9"/>
    <mergeCell ref="CR5:CX5"/>
    <mergeCell ref="CY5:DV5"/>
    <mergeCell ref="B7:N8"/>
    <mergeCell ref="O7:AA8"/>
    <mergeCell ref="AB7:BN8"/>
    <mergeCell ref="BO7:BZ7"/>
    <mergeCell ref="CA7:CL7"/>
    <mergeCell ref="CM7:CX7"/>
    <mergeCell ref="CY7:DJ7"/>
    <mergeCell ref="DK7:DV7"/>
    <mergeCell ref="BO8:BT8"/>
    <mergeCell ref="BU8:BZ8"/>
    <mergeCell ref="CA8:CF8"/>
    <mergeCell ref="CG8:CL8"/>
    <mergeCell ref="CM8:CR8"/>
    <mergeCell ref="CS8:CX8"/>
    <mergeCell ref="CY8:DD8"/>
    <mergeCell ref="DE8:DJ8"/>
    <mergeCell ref="DK8:DP8"/>
  </mergeCells>
  <phoneticPr fontId="3"/>
  <pageMargins left="0.7" right="0.7" top="0.75" bottom="0.75" header="0.3" footer="0.3"/>
  <pageSetup paperSize="9" scale="75" orientation="landscape" copies="5" r:id="rId1"/>
  <rowBreaks count="1" manualBreakCount="1">
    <brk id="12"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1AD13-5D9E-4C25-85B2-9B6E61074B70}">
  <sheetPr>
    <tabColor theme="9" tint="0.59999389629810485"/>
  </sheetPr>
  <dimension ref="A1:DF26"/>
  <sheetViews>
    <sheetView tabSelected="1" view="pageBreakPreview" zoomScale="115" zoomScaleNormal="100" zoomScaleSheetLayoutView="115" workbookViewId="0">
      <selection activeCell="BV28" sqref="BV28:BW28"/>
    </sheetView>
  </sheetViews>
  <sheetFormatPr defaultColWidth="8.125" defaultRowHeight="12" x14ac:dyDescent="0.4"/>
  <cols>
    <col min="1" max="122" width="1.125" style="7" customWidth="1"/>
    <col min="123" max="16384" width="8.125" style="7"/>
  </cols>
  <sheetData>
    <row r="1" spans="1:110" x14ac:dyDescent="0.15">
      <c r="A1" s="15" t="s">
        <v>139</v>
      </c>
    </row>
    <row r="2" spans="1:110" ht="14.25" customHeight="1" x14ac:dyDescent="0.4"/>
    <row r="3" spans="1:110" ht="14.25" customHeight="1" x14ac:dyDescent="0.4">
      <c r="B3" s="142" t="s">
        <v>210</v>
      </c>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row>
    <row r="4" spans="1:110" ht="14.25" customHeight="1" x14ac:dyDescent="0.4">
      <c r="CO4" s="8"/>
      <c r="CP4" s="8"/>
    </row>
    <row r="5" spans="1:110" ht="16.149999999999999" customHeight="1" x14ac:dyDescent="0.4">
      <c r="CC5" s="117" t="s">
        <v>81</v>
      </c>
      <c r="CD5" s="117"/>
      <c r="CE5" s="117"/>
      <c r="CF5" s="117"/>
      <c r="CG5" s="117"/>
      <c r="CH5" s="117"/>
      <c r="CI5" s="117"/>
      <c r="CJ5" s="118" t="str">
        <f>IF(基本情報入力シート!V8="","",基本情報入力シート!V8)</f>
        <v/>
      </c>
      <c r="CK5" s="118"/>
      <c r="CL5" s="118"/>
      <c r="CM5" s="118"/>
      <c r="CN5" s="118"/>
      <c r="CO5" s="118"/>
      <c r="CP5" s="118"/>
      <c r="CQ5" s="118"/>
      <c r="CR5" s="118"/>
      <c r="CS5" s="118"/>
      <c r="CT5" s="118"/>
      <c r="CU5" s="118"/>
      <c r="CV5" s="118"/>
      <c r="CW5" s="118"/>
      <c r="CX5" s="118"/>
      <c r="CY5" s="118"/>
      <c r="CZ5" s="118"/>
      <c r="DA5" s="118"/>
      <c r="DB5" s="118"/>
      <c r="DC5" s="118"/>
      <c r="DD5" s="118"/>
      <c r="DE5" s="118"/>
      <c r="DF5" s="118"/>
    </row>
    <row r="6" spans="1:110" ht="6.95" customHeight="1" x14ac:dyDescent="0.4">
      <c r="CP6" s="9"/>
    </row>
    <row r="7" spans="1:110" ht="30" customHeight="1" x14ac:dyDescent="0.4">
      <c r="B7" s="143" t="s">
        <v>19</v>
      </c>
      <c r="C7" s="144"/>
      <c r="D7" s="144"/>
      <c r="E7" s="144"/>
      <c r="F7" s="144"/>
      <c r="G7" s="144"/>
      <c r="H7" s="144"/>
      <c r="I7" s="144"/>
      <c r="J7" s="144"/>
      <c r="K7" s="144"/>
      <c r="L7" s="144"/>
      <c r="M7" s="144"/>
      <c r="N7" s="143" t="s">
        <v>21</v>
      </c>
      <c r="O7" s="144"/>
      <c r="P7" s="144"/>
      <c r="Q7" s="144"/>
      <c r="R7" s="144"/>
      <c r="S7" s="144"/>
      <c r="T7" s="144"/>
      <c r="U7" s="144"/>
      <c r="V7" s="144"/>
      <c r="W7" s="144"/>
      <c r="X7" s="144"/>
      <c r="Y7" s="145"/>
      <c r="Z7" s="146" t="s">
        <v>140</v>
      </c>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t="s">
        <v>82</v>
      </c>
      <c r="BJ7" s="146"/>
      <c r="BK7" s="146"/>
      <c r="BL7" s="146"/>
      <c r="BM7" s="146"/>
      <c r="BN7" s="146"/>
      <c r="BO7" s="146"/>
      <c r="BP7" s="146"/>
      <c r="BQ7" s="146"/>
      <c r="BR7" s="146"/>
      <c r="BS7" s="146" t="s">
        <v>47</v>
      </c>
      <c r="BT7" s="146"/>
      <c r="BU7" s="146"/>
      <c r="BV7" s="146"/>
      <c r="BW7" s="146"/>
      <c r="BX7" s="146"/>
      <c r="BY7" s="146"/>
      <c r="BZ7" s="146"/>
      <c r="CA7" s="146"/>
      <c r="CB7" s="146"/>
      <c r="CC7" s="147" t="s">
        <v>83</v>
      </c>
      <c r="CD7" s="146"/>
      <c r="CE7" s="146"/>
      <c r="CF7" s="146"/>
      <c r="CG7" s="146"/>
      <c r="CH7" s="146"/>
      <c r="CI7" s="146"/>
      <c r="CJ7" s="146"/>
      <c r="CK7" s="146"/>
      <c r="CL7" s="146"/>
      <c r="CM7" s="146" t="s">
        <v>84</v>
      </c>
      <c r="CN7" s="146"/>
      <c r="CO7" s="146"/>
      <c r="CP7" s="146"/>
      <c r="CQ7" s="146"/>
      <c r="CR7" s="146"/>
      <c r="CS7" s="146"/>
      <c r="CT7" s="146"/>
      <c r="CU7" s="146"/>
      <c r="CV7" s="146"/>
      <c r="CW7" s="146" t="s">
        <v>85</v>
      </c>
      <c r="CX7" s="146"/>
      <c r="CY7" s="146"/>
      <c r="CZ7" s="146"/>
      <c r="DA7" s="146"/>
      <c r="DB7" s="146"/>
      <c r="DC7" s="146"/>
      <c r="DD7" s="146"/>
      <c r="DE7" s="146"/>
      <c r="DF7" s="146"/>
    </row>
    <row r="8" spans="1:110" ht="90" customHeight="1" x14ac:dyDescent="0.4">
      <c r="B8" s="148" t="str">
        <f>IF(基本情報入力シート!V19="","",基本情報入力シート!V19)</f>
        <v/>
      </c>
      <c r="C8" s="149"/>
      <c r="D8" s="149"/>
      <c r="E8" s="149"/>
      <c r="F8" s="149"/>
      <c r="G8" s="149"/>
      <c r="H8" s="149"/>
      <c r="I8" s="149"/>
      <c r="J8" s="149"/>
      <c r="K8" s="149"/>
      <c r="L8" s="149"/>
      <c r="M8" s="149"/>
      <c r="N8" s="148" t="str">
        <f>IF(基本情報入力シート!V21="","",基本情報入力シート!V21)</f>
        <v>通所リハビリテーション</v>
      </c>
      <c r="O8" s="149"/>
      <c r="P8" s="149"/>
      <c r="Q8" s="149"/>
      <c r="R8" s="149"/>
      <c r="S8" s="149"/>
      <c r="T8" s="149"/>
      <c r="U8" s="149"/>
      <c r="V8" s="149"/>
      <c r="W8" s="149"/>
      <c r="X8" s="149"/>
      <c r="Y8" s="150"/>
      <c r="Z8" s="151" t="str">
        <f>IF(基本情報入力シート!V22="","",基本情報入力シート!V22)</f>
        <v>別表第1の1　区分1　移動に片道20分以上の時間を要するサービス（特別地域加算対象地域内に居住する利用者を対象に行う場合）</v>
      </c>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c r="AY8" s="151"/>
      <c r="AZ8" s="151"/>
      <c r="BA8" s="151"/>
      <c r="BB8" s="151"/>
      <c r="BC8" s="151"/>
      <c r="BD8" s="151"/>
      <c r="BE8" s="151"/>
      <c r="BF8" s="151"/>
      <c r="BG8" s="151"/>
      <c r="BH8" s="151"/>
      <c r="BI8" s="135">
        <f>'(附表2)実施状況報告（４月）'!A188+'(附表2)実施状況報告（５月）'!A188+'(附表2)実施状況報告（６月）'!A188+'(附表2)実施状況報告（７月）'!A188+'(附表2)実施状況報告（８月）'!A188+'(附表2)実施状況報告（９月）'!A188+'(附表2)実施状況報告（１０月）'!A188+'(附表2)実施状況報告（１１月）'!A188+'(附表2)実施状況報告（１２月）'!A188+'(附表2)実施状況報告（１月）'!A188+'(附表2)実施状況報告（２月）'!A188+'(附表2)実施状況報告（３月）'!A188</f>
        <v>0</v>
      </c>
      <c r="BJ8" s="135"/>
      <c r="BK8" s="135"/>
      <c r="BL8" s="135"/>
      <c r="BM8" s="135"/>
      <c r="BN8" s="135"/>
      <c r="BO8" s="135"/>
      <c r="BP8" s="135"/>
      <c r="BQ8" s="135"/>
      <c r="BR8" s="135"/>
      <c r="BS8" s="135">
        <f>'(附表2)実施状況報告（４月）'!C188+'(附表2)実施状況報告（５月）'!C188+'(附表2)実施状況報告（６月）'!C188+'(附表2)実施状況報告（７月）'!C188+'(附表2)実施状況報告（８月）'!C188+'(附表2)実施状況報告（９月）'!C188+'(附表2)実施状況報告（１０月）'!C188+'(附表2)実施状況報告（１１月）'!C188+'(附表2)実施状況報告（１２月）'!C188+'(附表2)実施状況報告（１月）'!C188+'(附表2)実施状況報告（２月）'!C188+'(附表2)実施状況報告（３月）'!C188</f>
        <v>0</v>
      </c>
      <c r="BT8" s="135"/>
      <c r="BU8" s="135"/>
      <c r="BV8" s="135"/>
      <c r="BW8" s="135"/>
      <c r="BX8" s="135"/>
      <c r="BY8" s="135"/>
      <c r="BZ8" s="135"/>
      <c r="CA8" s="135"/>
      <c r="CB8" s="135"/>
      <c r="CC8" s="135">
        <f>'(附表2)実施状況報告（４月）'!D188+'(附表2)実施状況報告（５月）'!D188+'(附表2)実施状況報告（６月）'!D188+'(附表2)実施状況報告（７月）'!D188+'(附表2)実施状況報告（８月）'!D188+'(附表2)実施状況報告（９月）'!D188+'(附表2)実施状況報告（１０月）'!D188+'(附表2)実施状況報告（１１月）'!D188+'(附表2)実施状況報告（１２月）'!D188+'(附表2)実施状況報告（１月）'!D188+'(附表2)実施状況報告（２月）'!D188+'(附表2)実施状況報告（３月）'!D188</f>
        <v>0</v>
      </c>
      <c r="CD8" s="135"/>
      <c r="CE8" s="135"/>
      <c r="CF8" s="135"/>
      <c r="CG8" s="135"/>
      <c r="CH8" s="135"/>
      <c r="CI8" s="135"/>
      <c r="CJ8" s="135"/>
      <c r="CK8" s="135"/>
      <c r="CL8" s="135"/>
      <c r="CM8" s="135">
        <f>'(附表2)実施状況報告（４月）'!E188+'(附表2)実施状況報告（５月）'!E188+'(附表2)実施状況報告（６月）'!E188+'(附表2)実施状況報告（７月）'!E188+'(附表2)実施状況報告（８月）'!E188+'(附表2)実施状況報告（９月）'!E188+'(附表2)実施状況報告（１０月）'!E188+'(附表2)実施状況報告（１１月）'!E188+'(附表2)実施状況報告（１２月）'!E188+'(附表2)実施状況報告（１月）'!E188+'(附表2)実施状況報告（２月）'!E188+'(附表2)実施状況報告（３月）'!E188</f>
        <v>0</v>
      </c>
      <c r="CN8" s="135"/>
      <c r="CO8" s="135"/>
      <c r="CP8" s="135"/>
      <c r="CQ8" s="135"/>
      <c r="CR8" s="135"/>
      <c r="CS8" s="135"/>
      <c r="CT8" s="135"/>
      <c r="CU8" s="135"/>
      <c r="CV8" s="135"/>
      <c r="CW8" s="135">
        <f>ROUNDDOWN(CM8,-3)</f>
        <v>0</v>
      </c>
      <c r="CX8" s="135"/>
      <c r="CY8" s="135"/>
      <c r="CZ8" s="135"/>
      <c r="DA8" s="135"/>
      <c r="DB8" s="135"/>
      <c r="DC8" s="135"/>
      <c r="DD8" s="135"/>
      <c r="DE8" s="135"/>
      <c r="DF8" s="135"/>
    </row>
    <row r="9" spans="1:110" ht="6.95" customHeight="1" x14ac:dyDescent="0.4"/>
    <row r="10" spans="1:110" ht="15" customHeight="1" x14ac:dyDescent="0.4">
      <c r="B10" s="7" t="s">
        <v>86</v>
      </c>
    </row>
    <row r="11" spans="1:110" ht="6.95" customHeight="1" x14ac:dyDescent="0.4"/>
    <row r="12" spans="1:110" ht="16.7" customHeight="1" x14ac:dyDescent="0.4">
      <c r="A12" s="16" t="s">
        <v>141</v>
      </c>
    </row>
    <row r="13" spans="1:110" ht="20.100000000000001" customHeight="1" x14ac:dyDescent="0.4">
      <c r="B13" s="10" t="s">
        <v>142</v>
      </c>
      <c r="BM13" s="117" t="s">
        <v>81</v>
      </c>
      <c r="BN13" s="117"/>
      <c r="BO13" s="117"/>
      <c r="BP13" s="117"/>
      <c r="BQ13" s="117"/>
      <c r="BR13" s="117"/>
      <c r="BS13" s="117"/>
      <c r="BT13" s="118" t="str">
        <f>IF(基本情報入力シート!V8="","",基本情報入力シート!V8)</f>
        <v/>
      </c>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row>
    <row r="14" spans="1:110" ht="16.149999999999999" customHeight="1" x14ac:dyDescent="0.4">
      <c r="BM14" s="117" t="s">
        <v>19</v>
      </c>
      <c r="BN14" s="117"/>
      <c r="BO14" s="117"/>
      <c r="BP14" s="117"/>
      <c r="BQ14" s="117"/>
      <c r="BR14" s="117"/>
      <c r="BS14" s="117"/>
      <c r="BT14" s="119" t="str">
        <f>IF(基本情報入力シート!V19="","",基本情報入力シート!V19)</f>
        <v/>
      </c>
      <c r="BU14" s="119"/>
      <c r="BV14" s="119"/>
      <c r="BW14" s="119"/>
      <c r="BX14" s="119"/>
      <c r="BY14" s="119"/>
      <c r="BZ14" s="119"/>
      <c r="CA14" s="119"/>
      <c r="CB14" s="119"/>
      <c r="CC14" s="119"/>
      <c r="CD14" s="119"/>
      <c r="CE14" s="119"/>
      <c r="CF14" s="119"/>
      <c r="CG14" s="119"/>
      <c r="CH14" s="119"/>
      <c r="CI14" s="119"/>
      <c r="CJ14" s="119"/>
      <c r="CK14" s="119"/>
      <c r="CL14" s="119"/>
      <c r="CM14" s="119"/>
      <c r="CN14" s="119"/>
      <c r="CO14" s="119"/>
      <c r="CP14" s="119"/>
      <c r="CQ14" s="119"/>
      <c r="CR14" s="119"/>
      <c r="CS14" s="119"/>
      <c r="CT14" s="119"/>
      <c r="CU14" s="119"/>
      <c r="CV14" s="119"/>
      <c r="CW14" s="119"/>
    </row>
    <row r="15" spans="1:110" ht="6.95" customHeight="1" x14ac:dyDescent="0.4"/>
    <row r="16" spans="1:110" ht="30" customHeight="1" x14ac:dyDescent="0.4">
      <c r="B16" s="136" t="s">
        <v>23</v>
      </c>
      <c r="C16" s="136"/>
      <c r="D16" s="136"/>
      <c r="E16" s="136"/>
      <c r="F16" s="136"/>
      <c r="G16" s="136"/>
      <c r="H16" s="138" t="s">
        <v>88</v>
      </c>
      <c r="I16" s="138"/>
      <c r="J16" s="138"/>
      <c r="K16" s="138"/>
      <c r="L16" s="138"/>
      <c r="M16" s="138"/>
      <c r="N16" s="138"/>
      <c r="O16" s="139" t="s">
        <v>80</v>
      </c>
      <c r="P16" s="139"/>
      <c r="Q16" s="139"/>
      <c r="R16" s="139"/>
      <c r="S16" s="139"/>
      <c r="T16" s="139"/>
      <c r="U16" s="140"/>
      <c r="V16" s="137" t="s">
        <v>23</v>
      </c>
      <c r="W16" s="136"/>
      <c r="X16" s="136"/>
      <c r="Y16" s="136"/>
      <c r="Z16" s="136"/>
      <c r="AA16" s="136"/>
      <c r="AB16" s="138" t="s">
        <v>88</v>
      </c>
      <c r="AC16" s="138"/>
      <c r="AD16" s="138"/>
      <c r="AE16" s="138"/>
      <c r="AF16" s="138"/>
      <c r="AG16" s="138"/>
      <c r="AH16" s="138"/>
      <c r="AI16" s="139" t="s">
        <v>80</v>
      </c>
      <c r="AJ16" s="139"/>
      <c r="AK16" s="139"/>
      <c r="AL16" s="139"/>
      <c r="AM16" s="139"/>
      <c r="AN16" s="139"/>
      <c r="AO16" s="140"/>
      <c r="AP16" s="137" t="s">
        <v>23</v>
      </c>
      <c r="AQ16" s="136"/>
      <c r="AR16" s="136"/>
      <c r="AS16" s="136"/>
      <c r="AT16" s="136"/>
      <c r="AU16" s="136"/>
      <c r="AV16" s="138" t="s">
        <v>88</v>
      </c>
      <c r="AW16" s="138"/>
      <c r="AX16" s="138"/>
      <c r="AY16" s="138"/>
      <c r="AZ16" s="138"/>
      <c r="BA16" s="138"/>
      <c r="BB16" s="138"/>
      <c r="BC16" s="139" t="s">
        <v>80</v>
      </c>
      <c r="BD16" s="139"/>
      <c r="BE16" s="139"/>
      <c r="BF16" s="139"/>
      <c r="BG16" s="139"/>
      <c r="BH16" s="139"/>
      <c r="BI16" s="140"/>
      <c r="BJ16" s="240" t="s">
        <v>23</v>
      </c>
      <c r="BK16" s="241"/>
      <c r="BL16" s="241"/>
      <c r="BM16" s="241"/>
      <c r="BN16" s="241"/>
      <c r="BO16" s="242"/>
      <c r="BP16" s="138" t="s">
        <v>88</v>
      </c>
      <c r="BQ16" s="138"/>
      <c r="BR16" s="138"/>
      <c r="BS16" s="138"/>
      <c r="BT16" s="138"/>
      <c r="BU16" s="138"/>
      <c r="BV16" s="138"/>
      <c r="BW16" s="139" t="s">
        <v>80</v>
      </c>
      <c r="BX16" s="139"/>
      <c r="BY16" s="139"/>
      <c r="BZ16" s="139"/>
      <c r="CA16" s="139"/>
      <c r="CB16" s="139"/>
      <c r="CC16" s="140"/>
      <c r="CD16" s="240" t="s">
        <v>23</v>
      </c>
      <c r="CE16" s="241"/>
      <c r="CF16" s="241"/>
      <c r="CG16" s="241"/>
      <c r="CH16" s="241"/>
      <c r="CI16" s="242"/>
      <c r="CJ16" s="138" t="s">
        <v>88</v>
      </c>
      <c r="CK16" s="138"/>
      <c r="CL16" s="138"/>
      <c r="CM16" s="138"/>
      <c r="CN16" s="138"/>
      <c r="CO16" s="138"/>
      <c r="CP16" s="138"/>
      <c r="CQ16" s="139" t="s">
        <v>80</v>
      </c>
      <c r="CR16" s="139"/>
      <c r="CS16" s="139"/>
      <c r="CT16" s="139"/>
      <c r="CU16" s="139"/>
      <c r="CV16" s="139"/>
      <c r="CW16" s="139"/>
    </row>
    <row r="17" spans="2:101" ht="20.100000000000001" customHeight="1" x14ac:dyDescent="0.4">
      <c r="B17" s="136" t="s">
        <v>220</v>
      </c>
      <c r="C17" s="136"/>
      <c r="D17" s="136"/>
      <c r="E17" s="136"/>
      <c r="F17" s="136"/>
      <c r="G17" s="136"/>
      <c r="H17" s="122">
        <f>'(附表2)実施状況報告（４月）'!R3+'(附表2)実施状況報告（５月）'!R3+'(附表2)実施状況報告（６月）'!R3+'(附表2)実施状況報告（７月）'!R3+'(附表2)実施状況報告（８月）'!R3+'(附表2)実施状況報告（９月）'!R3+'(附表2)実施状況報告（１０月）'!R3+'(附表2)実施状況報告（１１月）'!R3+'(附表2)実施状況報告（１２月）'!R3+'(附表2)実施状況報告（１月）'!R3+'(附表2)実施状況報告（２月）'!R3+'(附表2)実施状況報告（３月）'!R3</f>
        <v>0</v>
      </c>
      <c r="I17" s="122"/>
      <c r="J17" s="122"/>
      <c r="K17" s="122"/>
      <c r="L17" s="122"/>
      <c r="M17" s="122"/>
      <c r="N17" s="122"/>
      <c r="O17" s="122">
        <f>'(附表2)実施状況報告（４月）'!S3+'(附表2)実施状況報告（５月）'!S3+'(附表2)実施状況報告（６月）'!S3+'(附表2)実施状況報告（７月）'!S3+'(附表2)実施状況報告（８月）'!S3+'(附表2)実施状況報告（９月）'!S3+'(附表2)実施状況報告（１０月）'!S3+'(附表2)実施状況報告（１１月）'!S3+'(附表2)実施状況報告（１２月）'!S3+'(附表2)実施状況報告（１月）'!S3+'(附表2)実施状況報告（２月）'!S3+'(附表2)実施状況報告（３月）'!S3</f>
        <v>0</v>
      </c>
      <c r="P17" s="122"/>
      <c r="Q17" s="122"/>
      <c r="R17" s="122"/>
      <c r="S17" s="122"/>
      <c r="T17" s="122"/>
      <c r="U17" s="126"/>
      <c r="V17" s="132" t="s">
        <v>225</v>
      </c>
      <c r="W17" s="133"/>
      <c r="X17" s="133"/>
      <c r="Y17" s="133"/>
      <c r="Z17" s="133"/>
      <c r="AA17" s="134"/>
      <c r="AB17" s="126">
        <f>'(附表2)実施状況報告（４月）'!R13+'(附表2)実施状況報告（５月）'!R13+'(附表2)実施状況報告（６月）'!R13+'(附表2)実施状況報告（７月）'!R13+'(附表2)実施状況報告（８月）'!R13+'(附表2)実施状況報告（９月）'!R13+'(附表2)実施状況報告（１０月）'!R13+'(附表2)実施状況報告（１１月）'!R13+'(附表2)実施状況報告（１２月）'!R13+'(附表2)実施状況報告（１月）'!R13+'(附表2)実施状況報告（２月）'!R13+'(附表2)実施状況報告（３月）'!R13</f>
        <v>0</v>
      </c>
      <c r="AC17" s="127"/>
      <c r="AD17" s="127"/>
      <c r="AE17" s="127"/>
      <c r="AF17" s="127"/>
      <c r="AG17" s="127"/>
      <c r="AH17" s="128"/>
      <c r="AI17" s="126">
        <f>'(附表2)実施状況報告（４月）'!S13+'(附表2)実施状況報告（５月）'!S13+'(附表2)実施状況報告（６月）'!S13+'(附表2)実施状況報告（７月）'!S13+'(附表2)実施状況報告（８月）'!S13+'(附表2)実施状況報告（９月）'!S13+'(附表2)実施状況報告（１０月）'!S13+'(附表2)実施状況報告（１１月）'!S13+'(附表2)実施状況報告（１２月）'!S13+'(附表2)実施状況報告（１月）'!S13+'(附表2)実施状況報告（２月）'!S13+'(附表2)実施状況報告（３月）'!S13</f>
        <v>0</v>
      </c>
      <c r="AJ17" s="127"/>
      <c r="AK17" s="127"/>
      <c r="AL17" s="127"/>
      <c r="AM17" s="127"/>
      <c r="AN17" s="127"/>
      <c r="AO17" s="127"/>
      <c r="AP17" s="124" t="s">
        <v>204</v>
      </c>
      <c r="AQ17" s="125"/>
      <c r="AR17" s="125"/>
      <c r="AS17" s="125"/>
      <c r="AT17" s="125"/>
      <c r="AU17" s="120"/>
      <c r="AV17" s="122">
        <f>'(附表2)実施状況報告（４月）'!R23+'(附表2)実施状況報告（５月）'!R23+'(附表2)実施状況報告（６月）'!R23+'(附表2)実施状況報告（７月）'!R23+'(附表2)実施状況報告（８月）'!R23+'(附表2)実施状況報告（９月）'!R23+'(附表2)実施状況報告（１０月）'!R23+'(附表2)実施状況報告（１１月）'!R23+'(附表2)実施状況報告（１２月）'!R23+'(附表2)実施状況報告（１月）'!R23+'(附表2)実施状況報告（２月）'!R23+'(附表2)実施状況報告（３月）'!R23</f>
        <v>0</v>
      </c>
      <c r="AW17" s="122"/>
      <c r="AX17" s="122"/>
      <c r="AY17" s="122"/>
      <c r="AZ17" s="122"/>
      <c r="BA17" s="122"/>
      <c r="BB17" s="122"/>
      <c r="BC17" s="122">
        <f>'(附表2)実施状況報告（４月）'!S23+'(附表2)実施状況報告（５月）'!S23+'(附表2)実施状況報告（６月）'!S23+'(附表2)実施状況報告（７月）'!S23+'(附表2)実施状況報告（８月）'!S23+'(附表2)実施状況報告（９月）'!S23+'(附表2)実施状況報告（１０月）'!S23+'(附表2)実施状況報告（１１月）'!S23+'(附表2)実施状況報告（１２月）'!S23+'(附表2)実施状況報告（１月）'!S23+'(附表2)実施状況報告（２月）'!S23+'(附表2)実施状況報告（３月）'!S23</f>
        <v>0</v>
      </c>
      <c r="BD17" s="122"/>
      <c r="BE17" s="122"/>
      <c r="BF17" s="122"/>
      <c r="BG17" s="122"/>
      <c r="BH17" s="122"/>
      <c r="BI17" s="126"/>
      <c r="BJ17" s="124"/>
      <c r="BK17" s="125"/>
      <c r="BL17" s="125"/>
      <c r="BM17" s="125"/>
      <c r="BN17" s="125"/>
      <c r="BO17" s="120"/>
      <c r="BP17" s="122"/>
      <c r="BQ17" s="122"/>
      <c r="BR17" s="122"/>
      <c r="BS17" s="122"/>
      <c r="BT17" s="122"/>
      <c r="BU17" s="122"/>
      <c r="BV17" s="122"/>
      <c r="BW17" s="122"/>
      <c r="BX17" s="122"/>
      <c r="BY17" s="122"/>
      <c r="BZ17" s="122"/>
      <c r="CA17" s="122"/>
      <c r="CB17" s="122"/>
      <c r="CC17" s="126"/>
      <c r="CD17" s="124"/>
      <c r="CE17" s="125"/>
      <c r="CF17" s="125"/>
      <c r="CG17" s="125"/>
      <c r="CH17" s="125"/>
      <c r="CI17" s="120"/>
      <c r="CJ17" s="122"/>
      <c r="CK17" s="122"/>
      <c r="CL17" s="122"/>
      <c r="CM17" s="122"/>
      <c r="CN17" s="122"/>
      <c r="CO17" s="122"/>
      <c r="CP17" s="122"/>
      <c r="CQ17" s="122"/>
      <c r="CR17" s="122"/>
      <c r="CS17" s="122"/>
      <c r="CT17" s="122"/>
      <c r="CU17" s="122"/>
      <c r="CV17" s="122"/>
      <c r="CW17" s="122"/>
    </row>
    <row r="18" spans="2:101" ht="20.100000000000001" customHeight="1" x14ac:dyDescent="0.4">
      <c r="B18" s="136" t="s">
        <v>212</v>
      </c>
      <c r="C18" s="136"/>
      <c r="D18" s="136"/>
      <c r="E18" s="136"/>
      <c r="F18" s="136"/>
      <c r="G18" s="136"/>
      <c r="H18" s="122">
        <f>'(附表2)実施状況報告（４月）'!R4+'(附表2)実施状況報告（５月）'!R4+'(附表2)実施状況報告（６月）'!R4+'(附表2)実施状況報告（７月）'!R4+'(附表2)実施状況報告（８月）'!R4+'(附表2)実施状況報告（９月）'!R4+'(附表2)実施状況報告（１０月）'!R4+'(附表2)実施状況報告（１１月）'!R4+'(附表2)実施状況報告（１２月）'!R4+'(附表2)実施状況報告（１月）'!R4+'(附表2)実施状況報告（２月）'!R4+'(附表2)実施状況報告（３月）'!R4</f>
        <v>0</v>
      </c>
      <c r="I18" s="122"/>
      <c r="J18" s="122"/>
      <c r="K18" s="122"/>
      <c r="L18" s="122"/>
      <c r="M18" s="122"/>
      <c r="N18" s="122"/>
      <c r="O18" s="122">
        <f>'(附表2)実施状況報告（４月）'!S4+'(附表2)実施状況報告（５月）'!S4+'(附表2)実施状況報告（６月）'!S4+'(附表2)実施状況報告（７月）'!S4+'(附表2)実施状況報告（８月）'!S4+'(附表2)実施状況報告（９月）'!S4+'(附表2)実施状況報告（１０月）'!S4+'(附表2)実施状況報告（１１月）'!S4+'(附表2)実施状況報告（１２月）'!S4+'(附表2)実施状況報告（１月）'!S4+'(附表2)実施状況報告（２月）'!S4+'(附表2)実施状況報告（３月）'!S4</f>
        <v>0</v>
      </c>
      <c r="P18" s="122"/>
      <c r="Q18" s="122"/>
      <c r="R18" s="122"/>
      <c r="S18" s="122"/>
      <c r="T18" s="122"/>
      <c r="U18" s="126"/>
      <c r="V18" s="132" t="s">
        <v>196</v>
      </c>
      <c r="W18" s="133"/>
      <c r="X18" s="133"/>
      <c r="Y18" s="133"/>
      <c r="Z18" s="133"/>
      <c r="AA18" s="134"/>
      <c r="AB18" s="126">
        <f>'(附表2)実施状況報告（４月）'!R14+'(附表2)実施状況報告（５月）'!R14+'(附表2)実施状況報告（６月）'!R14+'(附表2)実施状況報告（７月）'!R14+'(附表2)実施状況報告（８月）'!R14+'(附表2)実施状況報告（９月）'!R14+'(附表2)実施状況報告（１０月）'!R14+'(附表2)実施状況報告（１１月）'!R14+'(附表2)実施状況報告（１２月）'!R14+'(附表2)実施状況報告（１月）'!R14+'(附表2)実施状況報告（２月）'!R14+'(附表2)実施状況報告（３月）'!R14</f>
        <v>0</v>
      </c>
      <c r="AC18" s="127"/>
      <c r="AD18" s="127"/>
      <c r="AE18" s="127"/>
      <c r="AF18" s="127"/>
      <c r="AG18" s="127"/>
      <c r="AH18" s="128"/>
      <c r="AI18" s="126">
        <f>'(附表2)実施状況報告（４月）'!S14+'(附表2)実施状況報告（５月）'!S14+'(附表2)実施状況報告（６月）'!S14+'(附表2)実施状況報告（７月）'!S14+'(附表2)実施状況報告（８月）'!S14+'(附表2)実施状況報告（９月）'!S14+'(附表2)実施状況報告（１０月）'!S14+'(附表2)実施状況報告（１１月）'!S14+'(附表2)実施状況報告（１２月）'!S14+'(附表2)実施状況報告（１月）'!S14+'(附表2)実施状況報告（２月）'!S14+'(附表2)実施状況報告（３月）'!S14</f>
        <v>0</v>
      </c>
      <c r="AJ18" s="127"/>
      <c r="AK18" s="127"/>
      <c r="AL18" s="127"/>
      <c r="AM18" s="127"/>
      <c r="AN18" s="127"/>
      <c r="AO18" s="127"/>
      <c r="AP18" s="124" t="s">
        <v>205</v>
      </c>
      <c r="AQ18" s="125"/>
      <c r="AR18" s="125"/>
      <c r="AS18" s="125"/>
      <c r="AT18" s="125"/>
      <c r="AU18" s="120"/>
      <c r="AV18" s="122">
        <f>'(附表2)実施状況報告（４月）'!R24+'(附表2)実施状況報告（５月）'!R24+'(附表2)実施状況報告（６月）'!R24+'(附表2)実施状況報告（７月）'!R24+'(附表2)実施状況報告（８月）'!R24+'(附表2)実施状況報告（９月）'!R24+'(附表2)実施状況報告（１０月）'!R24+'(附表2)実施状況報告（１１月）'!R24+'(附表2)実施状況報告（１２月）'!R24+'(附表2)実施状況報告（１月）'!R24+'(附表2)実施状況報告（２月）'!R24+'(附表2)実施状況報告（３月）'!R24</f>
        <v>0</v>
      </c>
      <c r="AW18" s="122"/>
      <c r="AX18" s="122"/>
      <c r="AY18" s="122"/>
      <c r="AZ18" s="122"/>
      <c r="BA18" s="122"/>
      <c r="BB18" s="122"/>
      <c r="BC18" s="122">
        <f>'(附表2)実施状況報告（４月）'!S24+'(附表2)実施状況報告（５月）'!S24+'(附表2)実施状況報告（６月）'!S24+'(附表2)実施状況報告（７月）'!S24+'(附表2)実施状況報告（８月）'!S24+'(附表2)実施状況報告（９月）'!S24+'(附表2)実施状況報告（１０月）'!S24+'(附表2)実施状況報告（１１月）'!S24+'(附表2)実施状況報告（１２月）'!S24+'(附表2)実施状況報告（１月）'!S24+'(附表2)実施状況報告（２月）'!S24+'(附表2)実施状況報告（３月）'!S24</f>
        <v>0</v>
      </c>
      <c r="BD18" s="122"/>
      <c r="BE18" s="122"/>
      <c r="BF18" s="122"/>
      <c r="BG18" s="122"/>
      <c r="BH18" s="122"/>
      <c r="BI18" s="126"/>
      <c r="BJ18" s="124"/>
      <c r="BK18" s="125"/>
      <c r="BL18" s="125"/>
      <c r="BM18" s="125"/>
      <c r="BN18" s="125"/>
      <c r="BO18" s="120"/>
      <c r="BP18" s="122"/>
      <c r="BQ18" s="122"/>
      <c r="BR18" s="122"/>
      <c r="BS18" s="122"/>
      <c r="BT18" s="122"/>
      <c r="BU18" s="122"/>
      <c r="BV18" s="122"/>
      <c r="BW18" s="122"/>
      <c r="BX18" s="122"/>
      <c r="BY18" s="122"/>
      <c r="BZ18" s="122"/>
      <c r="CA18" s="122"/>
      <c r="CB18" s="122"/>
      <c r="CC18" s="126"/>
      <c r="CD18" s="124"/>
      <c r="CE18" s="125"/>
      <c r="CF18" s="125"/>
      <c r="CG18" s="125"/>
      <c r="CH18" s="125"/>
      <c r="CI18" s="120"/>
      <c r="CJ18" s="122"/>
      <c r="CK18" s="122"/>
      <c r="CL18" s="122"/>
      <c r="CM18" s="122"/>
      <c r="CN18" s="122"/>
      <c r="CO18" s="122"/>
      <c r="CP18" s="122"/>
      <c r="CQ18" s="122"/>
      <c r="CR18" s="122"/>
      <c r="CS18" s="122"/>
      <c r="CT18" s="122"/>
      <c r="CU18" s="122"/>
      <c r="CV18" s="122"/>
      <c r="CW18" s="122"/>
    </row>
    <row r="19" spans="2:101" ht="20.100000000000001" customHeight="1" x14ac:dyDescent="0.4">
      <c r="B19" s="136" t="s">
        <v>213</v>
      </c>
      <c r="C19" s="136"/>
      <c r="D19" s="136"/>
      <c r="E19" s="136"/>
      <c r="F19" s="136"/>
      <c r="G19" s="136"/>
      <c r="H19" s="122">
        <f>'(附表2)実施状況報告（４月）'!R5+'(附表2)実施状況報告（５月）'!R5+'(附表2)実施状況報告（６月）'!R5+'(附表2)実施状況報告（７月）'!R5+'(附表2)実施状況報告（８月）'!R5+'(附表2)実施状況報告（９月）'!R5+'(附表2)実施状況報告（１０月）'!R5+'(附表2)実施状況報告（１１月）'!R5+'(附表2)実施状況報告（１２月）'!R5+'(附表2)実施状況報告（１月）'!R5+'(附表2)実施状況報告（２月）'!R5+'(附表2)実施状況報告（３月）'!R5</f>
        <v>0</v>
      </c>
      <c r="I19" s="122"/>
      <c r="J19" s="122"/>
      <c r="K19" s="122"/>
      <c r="L19" s="122"/>
      <c r="M19" s="122"/>
      <c r="N19" s="122"/>
      <c r="O19" s="122">
        <f>'(附表2)実施状況報告（４月）'!S5+'(附表2)実施状況報告（５月）'!S5+'(附表2)実施状況報告（６月）'!S5+'(附表2)実施状況報告（７月）'!S5+'(附表2)実施状況報告（８月）'!S5+'(附表2)実施状況報告（９月）'!S5+'(附表2)実施状況報告（１０月）'!S5+'(附表2)実施状況報告（１１月）'!S5+'(附表2)実施状況報告（１２月）'!S5+'(附表2)実施状況報告（１月）'!S5+'(附表2)実施状況報告（２月）'!S5+'(附表2)実施状況報告（３月）'!S5</f>
        <v>0</v>
      </c>
      <c r="P19" s="122"/>
      <c r="Q19" s="122"/>
      <c r="R19" s="122"/>
      <c r="S19" s="122"/>
      <c r="T19" s="122"/>
      <c r="U19" s="126"/>
      <c r="V19" s="132" t="s">
        <v>197</v>
      </c>
      <c r="W19" s="133"/>
      <c r="X19" s="133"/>
      <c r="Y19" s="133"/>
      <c r="Z19" s="133"/>
      <c r="AA19" s="134"/>
      <c r="AB19" s="126">
        <f>'(附表2)実施状況報告（４月）'!R15+'(附表2)実施状況報告（５月）'!R15+'(附表2)実施状況報告（６月）'!R15+'(附表2)実施状況報告（７月）'!R15+'(附表2)実施状況報告（８月）'!R15+'(附表2)実施状況報告（９月）'!R15+'(附表2)実施状況報告（１０月）'!R15+'(附表2)実施状況報告（１１月）'!R15+'(附表2)実施状況報告（１２月）'!R15+'(附表2)実施状況報告（１月）'!R15+'(附表2)実施状況報告（２月）'!R15+'(附表2)実施状況報告（３月）'!R15</f>
        <v>0</v>
      </c>
      <c r="AC19" s="127"/>
      <c r="AD19" s="127"/>
      <c r="AE19" s="127"/>
      <c r="AF19" s="127"/>
      <c r="AG19" s="127"/>
      <c r="AH19" s="128"/>
      <c r="AI19" s="126">
        <f>'(附表2)実施状況報告（４月）'!S15+'(附表2)実施状況報告（５月）'!S15+'(附表2)実施状況報告（６月）'!S15+'(附表2)実施状況報告（７月）'!S15+'(附表2)実施状況報告（８月）'!S15+'(附表2)実施状況報告（９月）'!S15+'(附表2)実施状況報告（１０月）'!S15+'(附表2)実施状況報告（１１月）'!S15+'(附表2)実施状況報告（１２月）'!S15+'(附表2)実施状況報告（１月）'!S15+'(附表2)実施状況報告（２月）'!S15+'(附表2)実施状況報告（３月）'!S15</f>
        <v>0</v>
      </c>
      <c r="AJ19" s="127"/>
      <c r="AK19" s="127"/>
      <c r="AL19" s="127"/>
      <c r="AM19" s="127"/>
      <c r="AN19" s="127"/>
      <c r="AO19" s="127"/>
      <c r="AP19" s="124"/>
      <c r="AQ19" s="125"/>
      <c r="AR19" s="125"/>
      <c r="AS19" s="125"/>
      <c r="AT19" s="125"/>
      <c r="AU19" s="120"/>
      <c r="AV19" s="122"/>
      <c r="AW19" s="122"/>
      <c r="AX19" s="122"/>
      <c r="AY19" s="122"/>
      <c r="AZ19" s="122"/>
      <c r="BA19" s="122"/>
      <c r="BB19" s="122"/>
      <c r="BC19" s="122"/>
      <c r="BD19" s="122"/>
      <c r="BE19" s="122"/>
      <c r="BF19" s="122"/>
      <c r="BG19" s="122"/>
      <c r="BH19" s="122"/>
      <c r="BI19" s="126"/>
      <c r="BJ19" s="124"/>
      <c r="BK19" s="125"/>
      <c r="BL19" s="125"/>
      <c r="BM19" s="125"/>
      <c r="BN19" s="125"/>
      <c r="BO19" s="120"/>
      <c r="BP19" s="122"/>
      <c r="BQ19" s="122"/>
      <c r="BR19" s="122"/>
      <c r="BS19" s="122"/>
      <c r="BT19" s="122"/>
      <c r="BU19" s="122"/>
      <c r="BV19" s="122"/>
      <c r="BW19" s="122"/>
      <c r="BX19" s="122"/>
      <c r="BY19" s="122"/>
      <c r="BZ19" s="122"/>
      <c r="CA19" s="122"/>
      <c r="CB19" s="122"/>
      <c r="CC19" s="126"/>
      <c r="CD19" s="243"/>
      <c r="CE19" s="244"/>
      <c r="CF19" s="244"/>
      <c r="CG19" s="244"/>
      <c r="CH19" s="244"/>
      <c r="CI19" s="245"/>
      <c r="CJ19" s="246"/>
      <c r="CK19" s="246"/>
      <c r="CL19" s="246"/>
      <c r="CM19" s="246"/>
      <c r="CN19" s="246"/>
      <c r="CO19" s="246"/>
      <c r="CP19" s="246"/>
      <c r="CQ19" s="246"/>
      <c r="CR19" s="246"/>
      <c r="CS19" s="246"/>
      <c r="CT19" s="246"/>
      <c r="CU19" s="246"/>
      <c r="CV19" s="246"/>
      <c r="CW19" s="246"/>
    </row>
    <row r="20" spans="2:101" ht="20.100000000000001" customHeight="1" x14ac:dyDescent="0.4">
      <c r="B20" s="136" t="s">
        <v>214</v>
      </c>
      <c r="C20" s="136"/>
      <c r="D20" s="136"/>
      <c r="E20" s="136"/>
      <c r="F20" s="136"/>
      <c r="G20" s="136"/>
      <c r="H20" s="122">
        <f>'(附表2)実施状況報告（４月）'!R6+'(附表2)実施状況報告（５月）'!R6+'(附表2)実施状況報告（６月）'!R6+'(附表2)実施状況報告（７月）'!R6+'(附表2)実施状況報告（８月）'!R6+'(附表2)実施状況報告（９月）'!R6+'(附表2)実施状況報告（１０月）'!R6+'(附表2)実施状況報告（１１月）'!R6+'(附表2)実施状況報告（１２月）'!R6+'(附表2)実施状況報告（１月）'!R6+'(附表2)実施状況報告（２月）'!R6+'(附表2)実施状況報告（３月）'!R6</f>
        <v>0</v>
      </c>
      <c r="I20" s="122"/>
      <c r="J20" s="122"/>
      <c r="K20" s="122"/>
      <c r="L20" s="122"/>
      <c r="M20" s="122"/>
      <c r="N20" s="122"/>
      <c r="O20" s="122">
        <f>'(附表2)実施状況報告（４月）'!S6+'(附表2)実施状況報告（５月）'!S6+'(附表2)実施状況報告（６月）'!S6+'(附表2)実施状況報告（７月）'!S6+'(附表2)実施状況報告（８月）'!S6+'(附表2)実施状況報告（９月）'!S6+'(附表2)実施状況報告（１０月）'!S6+'(附表2)実施状況報告（１１月）'!S6+'(附表2)実施状況報告（１２月）'!S6+'(附表2)実施状況報告（１月）'!S6+'(附表2)実施状況報告（２月）'!S6+'(附表2)実施状況報告（３月）'!S6</f>
        <v>0</v>
      </c>
      <c r="P20" s="122"/>
      <c r="Q20" s="122"/>
      <c r="R20" s="122"/>
      <c r="S20" s="122"/>
      <c r="T20" s="122"/>
      <c r="U20" s="126"/>
      <c r="V20" s="132" t="s">
        <v>198</v>
      </c>
      <c r="W20" s="133"/>
      <c r="X20" s="133"/>
      <c r="Y20" s="133"/>
      <c r="Z20" s="133"/>
      <c r="AA20" s="134"/>
      <c r="AB20" s="126">
        <f>'(附表2)実施状況報告（４月）'!R16+'(附表2)実施状況報告（５月）'!R16+'(附表2)実施状況報告（６月）'!R16+'(附表2)実施状況報告（７月）'!R16+'(附表2)実施状況報告（８月）'!R16+'(附表2)実施状況報告（９月）'!R16+'(附表2)実施状況報告（１０月）'!R16+'(附表2)実施状況報告（１１月）'!R16+'(附表2)実施状況報告（１２月）'!R16+'(附表2)実施状況報告（１月）'!R16+'(附表2)実施状況報告（２月）'!R16+'(附表2)実施状況報告（３月）'!R16</f>
        <v>0</v>
      </c>
      <c r="AC20" s="127"/>
      <c r="AD20" s="127"/>
      <c r="AE20" s="127"/>
      <c r="AF20" s="127"/>
      <c r="AG20" s="127"/>
      <c r="AH20" s="128"/>
      <c r="AI20" s="126">
        <f>'(附表2)実施状況報告（４月）'!S16+'(附表2)実施状況報告（５月）'!S16+'(附表2)実施状況報告（６月）'!S16+'(附表2)実施状況報告（７月）'!S16+'(附表2)実施状況報告（８月）'!S16+'(附表2)実施状況報告（９月）'!S16+'(附表2)実施状況報告（１０月）'!S16+'(附表2)実施状況報告（１１月）'!S16+'(附表2)実施状況報告（１２月）'!S16+'(附表2)実施状況報告（１月）'!S16+'(附表2)実施状況報告（２月）'!S16+'(附表2)実施状況報告（３月）'!S16</f>
        <v>0</v>
      </c>
      <c r="AJ20" s="127"/>
      <c r="AK20" s="127"/>
      <c r="AL20" s="127"/>
      <c r="AM20" s="127"/>
      <c r="AN20" s="127"/>
      <c r="AO20" s="127"/>
      <c r="AP20" s="124"/>
      <c r="AQ20" s="125"/>
      <c r="AR20" s="125"/>
      <c r="AS20" s="125"/>
      <c r="AT20" s="125"/>
      <c r="AU20" s="120"/>
      <c r="AV20" s="122"/>
      <c r="AW20" s="122"/>
      <c r="AX20" s="122"/>
      <c r="AY20" s="122"/>
      <c r="AZ20" s="122"/>
      <c r="BA20" s="122"/>
      <c r="BB20" s="122"/>
      <c r="BC20" s="122"/>
      <c r="BD20" s="122"/>
      <c r="BE20" s="122"/>
      <c r="BF20" s="122"/>
      <c r="BG20" s="122"/>
      <c r="BH20" s="122"/>
      <c r="BI20" s="126"/>
      <c r="BJ20" s="124"/>
      <c r="BK20" s="125"/>
      <c r="BL20" s="125"/>
      <c r="BM20" s="125"/>
      <c r="BN20" s="125"/>
      <c r="BO20" s="120"/>
      <c r="BP20" s="122"/>
      <c r="BQ20" s="122"/>
      <c r="BR20" s="122"/>
      <c r="BS20" s="122"/>
      <c r="BT20" s="122"/>
      <c r="BU20" s="122"/>
      <c r="BV20" s="122"/>
      <c r="BW20" s="122"/>
      <c r="BX20" s="122"/>
      <c r="BY20" s="122"/>
      <c r="BZ20" s="122"/>
      <c r="CA20" s="122"/>
      <c r="CB20" s="122"/>
      <c r="CC20" s="126"/>
      <c r="CD20" s="239"/>
      <c r="CE20" s="122"/>
      <c r="CF20" s="122"/>
      <c r="CG20" s="122"/>
      <c r="CH20" s="122"/>
      <c r="CI20" s="122"/>
      <c r="CJ20" s="171"/>
      <c r="CK20" s="172"/>
      <c r="CL20" s="172"/>
      <c r="CM20" s="172"/>
      <c r="CN20" s="172"/>
      <c r="CO20" s="172"/>
      <c r="CP20" s="172"/>
      <c r="CQ20" s="171"/>
      <c r="CR20" s="172"/>
      <c r="CS20" s="172"/>
      <c r="CT20" s="172"/>
      <c r="CU20" s="172"/>
      <c r="CV20" s="172"/>
      <c r="CW20" s="173"/>
    </row>
    <row r="21" spans="2:101" ht="20.100000000000001" customHeight="1" x14ac:dyDescent="0.4">
      <c r="B21" s="136" t="s">
        <v>215</v>
      </c>
      <c r="C21" s="136"/>
      <c r="D21" s="136"/>
      <c r="E21" s="136"/>
      <c r="F21" s="136"/>
      <c r="G21" s="136"/>
      <c r="H21" s="122">
        <f>'(附表2)実施状況報告（４月）'!R7+'(附表2)実施状況報告（５月）'!R7+'(附表2)実施状況報告（６月）'!R7+'(附表2)実施状況報告（７月）'!R7+'(附表2)実施状況報告（８月）'!R7+'(附表2)実施状況報告（９月）'!R7+'(附表2)実施状況報告（１０月）'!R7+'(附表2)実施状況報告（１１月）'!R7+'(附表2)実施状況報告（１２月）'!R7+'(附表2)実施状況報告（１月）'!R7+'(附表2)実施状況報告（２月）'!R7+'(附表2)実施状況報告（３月）'!R7</f>
        <v>0</v>
      </c>
      <c r="I21" s="122"/>
      <c r="J21" s="122"/>
      <c r="K21" s="122"/>
      <c r="L21" s="122"/>
      <c r="M21" s="122"/>
      <c r="N21" s="122"/>
      <c r="O21" s="122">
        <f>'(附表2)実施状況報告（４月）'!S7+'(附表2)実施状況報告（５月）'!S7+'(附表2)実施状況報告（６月）'!S7+'(附表2)実施状況報告（７月）'!S7+'(附表2)実施状況報告（８月）'!S7+'(附表2)実施状況報告（９月）'!S7+'(附表2)実施状況報告（１０月）'!S7+'(附表2)実施状況報告（１１月）'!S7+'(附表2)実施状況報告（１２月）'!S7+'(附表2)実施状況報告（１月）'!S7+'(附表2)実施状況報告（２月）'!S7+'(附表2)実施状況報告（３月）'!S7</f>
        <v>0</v>
      </c>
      <c r="P21" s="122"/>
      <c r="Q21" s="122"/>
      <c r="R21" s="122"/>
      <c r="S21" s="122"/>
      <c r="T21" s="122"/>
      <c r="U21" s="126"/>
      <c r="V21" s="132" t="s">
        <v>199</v>
      </c>
      <c r="W21" s="133"/>
      <c r="X21" s="133"/>
      <c r="Y21" s="133"/>
      <c r="Z21" s="133"/>
      <c r="AA21" s="134"/>
      <c r="AB21" s="126">
        <f>'(附表2)実施状況報告（４月）'!R17+'(附表2)実施状況報告（５月）'!R17+'(附表2)実施状況報告（６月）'!R17+'(附表2)実施状況報告（７月）'!R17+'(附表2)実施状況報告（８月）'!R17+'(附表2)実施状況報告（９月）'!R17+'(附表2)実施状況報告（１０月）'!R17+'(附表2)実施状況報告（１１月）'!R17+'(附表2)実施状況報告（１２月）'!R17+'(附表2)実施状況報告（１月）'!R17+'(附表2)実施状況報告（２月）'!R17+'(附表2)実施状況報告（３月）'!R17</f>
        <v>0</v>
      </c>
      <c r="AC21" s="127"/>
      <c r="AD21" s="127"/>
      <c r="AE21" s="127"/>
      <c r="AF21" s="127"/>
      <c r="AG21" s="127"/>
      <c r="AH21" s="128"/>
      <c r="AI21" s="126">
        <f>'(附表2)実施状況報告（４月）'!S17+'(附表2)実施状況報告（５月）'!S17+'(附表2)実施状況報告（６月）'!S17+'(附表2)実施状況報告（７月）'!S17+'(附表2)実施状況報告（８月）'!S17+'(附表2)実施状況報告（９月）'!S17+'(附表2)実施状況報告（１０月）'!S17+'(附表2)実施状況報告（１１月）'!S17+'(附表2)実施状況報告（１２月）'!S17+'(附表2)実施状況報告（１月）'!S17+'(附表2)実施状況報告（２月）'!S17+'(附表2)実施状況報告（３月）'!S17</f>
        <v>0</v>
      </c>
      <c r="AJ21" s="127"/>
      <c r="AK21" s="127"/>
      <c r="AL21" s="127"/>
      <c r="AM21" s="127"/>
      <c r="AN21" s="127"/>
      <c r="AO21" s="127"/>
      <c r="AP21" s="124"/>
      <c r="AQ21" s="125"/>
      <c r="AR21" s="125"/>
      <c r="AS21" s="125"/>
      <c r="AT21" s="125"/>
      <c r="AU21" s="120"/>
      <c r="AV21" s="122"/>
      <c r="AW21" s="122"/>
      <c r="AX21" s="122"/>
      <c r="AY21" s="122"/>
      <c r="AZ21" s="122"/>
      <c r="BA21" s="122"/>
      <c r="BB21" s="122"/>
      <c r="BC21" s="122"/>
      <c r="BD21" s="122"/>
      <c r="BE21" s="122"/>
      <c r="BF21" s="122"/>
      <c r="BG21" s="122"/>
      <c r="BH21" s="122"/>
      <c r="BI21" s="126"/>
      <c r="BJ21" s="124"/>
      <c r="BK21" s="125"/>
      <c r="BL21" s="125"/>
      <c r="BM21" s="125"/>
      <c r="BN21" s="125"/>
      <c r="BO21" s="120"/>
      <c r="BP21" s="122"/>
      <c r="BQ21" s="122"/>
      <c r="BR21" s="122"/>
      <c r="BS21" s="122"/>
      <c r="BT21" s="122"/>
      <c r="BU21" s="122"/>
      <c r="BV21" s="122"/>
      <c r="BW21" s="122"/>
      <c r="BX21" s="122"/>
      <c r="BY21" s="122"/>
      <c r="BZ21" s="122"/>
      <c r="CA21" s="122"/>
      <c r="CB21" s="122"/>
      <c r="CC21" s="122"/>
      <c r="CD21" s="51"/>
      <c r="CE21" s="51"/>
      <c r="CF21" s="51"/>
      <c r="CG21" s="51"/>
      <c r="CH21" s="51"/>
      <c r="CI21" s="51"/>
      <c r="CJ21" s="51"/>
      <c r="CK21" s="51"/>
      <c r="CL21" s="51"/>
      <c r="CM21" s="51"/>
      <c r="CN21" s="51"/>
      <c r="CO21" s="51"/>
      <c r="CP21" s="51"/>
      <c r="CQ21" s="51"/>
      <c r="CR21" s="51"/>
      <c r="CS21" s="51"/>
      <c r="CT21" s="51"/>
      <c r="CU21" s="51"/>
      <c r="CV21" s="51"/>
      <c r="CW21" s="51"/>
    </row>
    <row r="22" spans="2:101" ht="20.100000000000001" customHeight="1" x14ac:dyDescent="0.4">
      <c r="B22" s="136" t="s">
        <v>216</v>
      </c>
      <c r="C22" s="136"/>
      <c r="D22" s="136"/>
      <c r="E22" s="136"/>
      <c r="F22" s="136"/>
      <c r="G22" s="136"/>
      <c r="H22" s="122">
        <f>'(附表2)実施状況報告（４月）'!R8+'(附表2)実施状況報告（５月）'!R8+'(附表2)実施状況報告（６月）'!R8+'(附表2)実施状況報告（７月）'!R8+'(附表2)実施状況報告（８月）'!R8+'(附表2)実施状況報告（９月）'!R8+'(附表2)実施状況報告（１０月）'!R8+'(附表2)実施状況報告（１１月）'!R8+'(附表2)実施状況報告（１２月）'!R8+'(附表2)実施状況報告（１月）'!R8+'(附表2)実施状況報告（２月）'!R8+'(附表2)実施状況報告（３月）'!R8</f>
        <v>0</v>
      </c>
      <c r="I22" s="122"/>
      <c r="J22" s="122"/>
      <c r="K22" s="122"/>
      <c r="L22" s="122"/>
      <c r="M22" s="122"/>
      <c r="N22" s="122"/>
      <c r="O22" s="122">
        <f>'(附表2)実施状況報告（４月）'!S8+'(附表2)実施状況報告（５月）'!S8+'(附表2)実施状況報告（６月）'!S8+'(附表2)実施状況報告（７月）'!S8+'(附表2)実施状況報告（８月）'!S8+'(附表2)実施状況報告（９月）'!S8+'(附表2)実施状況報告（１０月）'!S8+'(附表2)実施状況報告（１１月）'!S8+'(附表2)実施状況報告（１２月）'!S8+'(附表2)実施状況報告（１月）'!S8+'(附表2)実施状況報告（２月）'!S8+'(附表2)実施状況報告（３月）'!S8</f>
        <v>0</v>
      </c>
      <c r="P22" s="122"/>
      <c r="Q22" s="122"/>
      <c r="R22" s="122"/>
      <c r="S22" s="122"/>
      <c r="T22" s="122"/>
      <c r="U22" s="126"/>
      <c r="V22" s="124" t="s">
        <v>200</v>
      </c>
      <c r="W22" s="125"/>
      <c r="X22" s="125"/>
      <c r="Y22" s="125"/>
      <c r="Z22" s="125"/>
      <c r="AA22" s="120"/>
      <c r="AB22" s="126">
        <f>'(附表2)実施状況報告（４月）'!R18+'(附表2)実施状況報告（５月）'!R18+'(附表2)実施状況報告（６月）'!R18+'(附表2)実施状況報告（７月）'!R18+'(附表2)実施状況報告（８月）'!R18+'(附表2)実施状況報告（９月）'!R18+'(附表2)実施状況報告（１０月）'!R18+'(附表2)実施状況報告（１１月）'!R18+'(附表2)実施状況報告（１２月）'!R18+'(附表2)実施状況報告（１月）'!R18+'(附表2)実施状況報告（２月）'!R18+'(附表2)実施状況報告（３月）'!R18</f>
        <v>0</v>
      </c>
      <c r="AC22" s="127"/>
      <c r="AD22" s="127"/>
      <c r="AE22" s="127"/>
      <c r="AF22" s="127"/>
      <c r="AG22" s="127"/>
      <c r="AH22" s="128"/>
      <c r="AI22" s="126">
        <f>'(附表2)実施状況報告（４月）'!S18+'(附表2)実施状況報告（５月）'!S18+'(附表2)実施状況報告（６月）'!S18+'(附表2)実施状況報告（７月）'!S18+'(附表2)実施状況報告（８月）'!S18+'(附表2)実施状況報告（９月）'!S18+'(附表2)実施状況報告（１０月）'!S18+'(附表2)実施状況報告（１１月）'!S18+'(附表2)実施状況報告（１２月）'!S18+'(附表2)実施状況報告（１月）'!S18+'(附表2)実施状況報告（２月）'!S18+'(附表2)実施状況報告（３月）'!S18</f>
        <v>0</v>
      </c>
      <c r="AJ22" s="127"/>
      <c r="AK22" s="127"/>
      <c r="AL22" s="127"/>
      <c r="AM22" s="127"/>
      <c r="AN22" s="127"/>
      <c r="AO22" s="127"/>
      <c r="AP22" s="124"/>
      <c r="AQ22" s="125"/>
      <c r="AR22" s="125"/>
      <c r="AS22" s="125"/>
      <c r="AT22" s="125"/>
      <c r="AU22" s="120"/>
      <c r="AV22" s="122"/>
      <c r="AW22" s="122"/>
      <c r="AX22" s="122"/>
      <c r="AY22" s="122"/>
      <c r="AZ22" s="122"/>
      <c r="BA22" s="122"/>
      <c r="BB22" s="122"/>
      <c r="BC22" s="122"/>
      <c r="BD22" s="122"/>
      <c r="BE22" s="122"/>
      <c r="BF22" s="122"/>
      <c r="BG22" s="122"/>
      <c r="BH22" s="122"/>
      <c r="BI22" s="126"/>
      <c r="BJ22" s="124"/>
      <c r="BK22" s="125"/>
      <c r="BL22" s="125"/>
      <c r="BM22" s="125"/>
      <c r="BN22" s="125"/>
      <c r="BO22" s="120"/>
      <c r="BP22" s="122"/>
      <c r="BQ22" s="122"/>
      <c r="BR22" s="122"/>
      <c r="BS22" s="122"/>
      <c r="BT22" s="122"/>
      <c r="BU22" s="122"/>
      <c r="BV22" s="122"/>
      <c r="BW22" s="122"/>
      <c r="BX22" s="122"/>
      <c r="BY22" s="122"/>
      <c r="BZ22" s="122"/>
      <c r="CA22" s="122"/>
      <c r="CB22" s="122"/>
      <c r="CC22" s="122"/>
      <c r="CD22" s="51"/>
      <c r="CE22" s="51"/>
      <c r="CF22" s="51"/>
      <c r="CG22" s="51"/>
      <c r="CH22" s="51"/>
      <c r="CI22" s="51"/>
      <c r="CJ22" s="51"/>
      <c r="CK22" s="51"/>
      <c r="CL22" s="51"/>
      <c r="CM22" s="51"/>
      <c r="CN22" s="51"/>
      <c r="CO22" s="51"/>
      <c r="CP22" s="51"/>
      <c r="CQ22" s="51"/>
      <c r="CR22" s="51"/>
      <c r="CS22" s="51"/>
      <c r="CT22" s="51"/>
      <c r="CU22" s="51"/>
      <c r="CV22" s="51"/>
      <c r="CW22" s="51"/>
    </row>
    <row r="23" spans="2:101" ht="20.100000000000001" customHeight="1" x14ac:dyDescent="0.4">
      <c r="B23" s="136" t="s">
        <v>217</v>
      </c>
      <c r="C23" s="136"/>
      <c r="D23" s="136"/>
      <c r="E23" s="136"/>
      <c r="F23" s="136"/>
      <c r="G23" s="136"/>
      <c r="H23" s="122">
        <f>'(附表2)実施状況報告（４月）'!R9+'(附表2)実施状況報告（５月）'!R9+'(附表2)実施状況報告（６月）'!R9+'(附表2)実施状況報告（７月）'!R9+'(附表2)実施状況報告（８月）'!R9+'(附表2)実施状況報告（９月）'!R9+'(附表2)実施状況報告（１０月）'!R9+'(附表2)実施状況報告（１１月）'!R9+'(附表2)実施状況報告（１２月）'!R9+'(附表2)実施状況報告（１月）'!R9+'(附表2)実施状況報告（２月）'!R9+'(附表2)実施状況報告（３月）'!R9</f>
        <v>0</v>
      </c>
      <c r="I23" s="122"/>
      <c r="J23" s="122"/>
      <c r="K23" s="122"/>
      <c r="L23" s="122"/>
      <c r="M23" s="122"/>
      <c r="N23" s="122"/>
      <c r="O23" s="122">
        <f>'(附表2)実施状況報告（４月）'!S9+'(附表2)実施状況報告（５月）'!S9+'(附表2)実施状況報告（６月）'!S9+'(附表2)実施状況報告（７月）'!S9+'(附表2)実施状況報告（８月）'!S9+'(附表2)実施状況報告（９月）'!S9+'(附表2)実施状況報告（１０月）'!S9+'(附表2)実施状況報告（１１月）'!S9+'(附表2)実施状況報告（１２月）'!S9+'(附表2)実施状況報告（１月）'!S9+'(附表2)実施状況報告（２月）'!S9+'(附表2)実施状況報告（３月）'!S9</f>
        <v>0</v>
      </c>
      <c r="P23" s="122"/>
      <c r="Q23" s="122"/>
      <c r="R23" s="122"/>
      <c r="S23" s="122"/>
      <c r="T23" s="122"/>
      <c r="U23" s="126"/>
      <c r="V23" s="124" t="s">
        <v>201</v>
      </c>
      <c r="W23" s="125"/>
      <c r="X23" s="125"/>
      <c r="Y23" s="125"/>
      <c r="Z23" s="125"/>
      <c r="AA23" s="120"/>
      <c r="AB23" s="126">
        <f>'(附表2)実施状況報告（４月）'!R19+'(附表2)実施状況報告（５月）'!R19+'(附表2)実施状況報告（６月）'!R19+'(附表2)実施状況報告（７月）'!R19+'(附表2)実施状況報告（８月）'!R19+'(附表2)実施状況報告（９月）'!R19+'(附表2)実施状況報告（１０月）'!R19+'(附表2)実施状況報告（１１月）'!R19+'(附表2)実施状況報告（１２月）'!R19+'(附表2)実施状況報告（１月）'!R19+'(附表2)実施状況報告（２月）'!R19+'(附表2)実施状況報告（３月）'!R19</f>
        <v>0</v>
      </c>
      <c r="AC23" s="127"/>
      <c r="AD23" s="127"/>
      <c r="AE23" s="127"/>
      <c r="AF23" s="127"/>
      <c r="AG23" s="127"/>
      <c r="AH23" s="128"/>
      <c r="AI23" s="126">
        <f>'(附表2)実施状況報告（４月）'!S19+'(附表2)実施状況報告（５月）'!S19+'(附表2)実施状況報告（６月）'!S19+'(附表2)実施状況報告（７月）'!S19+'(附表2)実施状況報告（８月）'!S19+'(附表2)実施状況報告（９月）'!S19+'(附表2)実施状況報告（１０月）'!S19+'(附表2)実施状況報告（１１月）'!S19+'(附表2)実施状況報告（１２月）'!S19+'(附表2)実施状況報告（１月）'!S19+'(附表2)実施状況報告（２月）'!S19+'(附表2)実施状況報告（３月）'!S19</f>
        <v>0</v>
      </c>
      <c r="AJ23" s="127"/>
      <c r="AK23" s="127"/>
      <c r="AL23" s="127"/>
      <c r="AM23" s="127"/>
      <c r="AN23" s="127"/>
      <c r="AO23" s="127"/>
      <c r="AP23" s="124"/>
      <c r="AQ23" s="125"/>
      <c r="AR23" s="125"/>
      <c r="AS23" s="125"/>
      <c r="AT23" s="125"/>
      <c r="AU23" s="120"/>
      <c r="AV23" s="122"/>
      <c r="AW23" s="122"/>
      <c r="AX23" s="122"/>
      <c r="AY23" s="122"/>
      <c r="AZ23" s="122"/>
      <c r="BA23" s="122"/>
      <c r="BB23" s="122"/>
      <c r="BC23" s="122"/>
      <c r="BD23" s="122"/>
      <c r="BE23" s="122"/>
      <c r="BF23" s="122"/>
      <c r="BG23" s="122"/>
      <c r="BH23" s="122"/>
      <c r="BI23" s="126"/>
      <c r="BJ23" s="124"/>
      <c r="BK23" s="125"/>
      <c r="BL23" s="125"/>
      <c r="BM23" s="125"/>
      <c r="BN23" s="125"/>
      <c r="BO23" s="120"/>
      <c r="BP23" s="122"/>
      <c r="BQ23" s="122"/>
      <c r="BR23" s="122"/>
      <c r="BS23" s="122"/>
      <c r="BT23" s="122"/>
      <c r="BU23" s="122"/>
      <c r="BV23" s="122"/>
      <c r="BW23" s="122"/>
      <c r="BX23" s="122"/>
      <c r="BY23" s="122"/>
      <c r="BZ23" s="122"/>
      <c r="CA23" s="122"/>
      <c r="CB23" s="122"/>
      <c r="CC23" s="122"/>
      <c r="CD23" s="51"/>
      <c r="CE23" s="51"/>
      <c r="CF23" s="51"/>
      <c r="CG23" s="51"/>
      <c r="CH23" s="51"/>
      <c r="CI23" s="51"/>
      <c r="CJ23" s="51"/>
      <c r="CK23" s="51"/>
      <c r="CL23" s="51"/>
      <c r="CM23" s="51"/>
      <c r="CN23" s="51"/>
      <c r="CO23" s="51"/>
      <c r="CP23" s="51"/>
      <c r="CQ23" s="51"/>
      <c r="CR23" s="51"/>
      <c r="CS23" s="51"/>
      <c r="CT23" s="51"/>
      <c r="CU23" s="51"/>
      <c r="CV23" s="51"/>
      <c r="CW23" s="51"/>
    </row>
    <row r="24" spans="2:101" ht="20.100000000000001" customHeight="1" x14ac:dyDescent="0.4">
      <c r="B24" s="136" t="s">
        <v>218</v>
      </c>
      <c r="C24" s="136"/>
      <c r="D24" s="136"/>
      <c r="E24" s="136"/>
      <c r="F24" s="136"/>
      <c r="G24" s="136"/>
      <c r="H24" s="122">
        <f>'(附表2)実施状況報告（４月）'!R10+'(附表2)実施状況報告（５月）'!R10+'(附表2)実施状況報告（６月）'!R10+'(附表2)実施状況報告（７月）'!R10+'(附表2)実施状況報告（８月）'!R10+'(附表2)実施状況報告（９月）'!R10+'(附表2)実施状況報告（１０月）'!R10+'(附表2)実施状況報告（１１月）'!R10+'(附表2)実施状況報告（１２月）'!R10+'(附表2)実施状況報告（１月）'!R10+'(附表2)実施状況報告（２月）'!R10+'(附表2)実施状況報告（３月）'!R10</f>
        <v>0</v>
      </c>
      <c r="I24" s="122"/>
      <c r="J24" s="122"/>
      <c r="K24" s="122"/>
      <c r="L24" s="122"/>
      <c r="M24" s="122"/>
      <c r="N24" s="122"/>
      <c r="O24" s="122">
        <f>'(附表2)実施状況報告（４月）'!S10+'(附表2)実施状況報告（５月）'!S10+'(附表2)実施状況報告（６月）'!S10+'(附表2)実施状況報告（７月）'!S10+'(附表2)実施状況報告（８月）'!S10+'(附表2)実施状況報告（９月）'!S10+'(附表2)実施状況報告（１０月）'!S10+'(附表2)実施状況報告（１１月）'!S10+'(附表2)実施状況報告（１２月）'!S10+'(附表2)実施状況報告（１月）'!S10+'(附表2)実施状況報告（２月）'!S10+'(附表2)実施状況報告（３月）'!S10</f>
        <v>0</v>
      </c>
      <c r="P24" s="122"/>
      <c r="Q24" s="122"/>
      <c r="R24" s="122"/>
      <c r="S24" s="122"/>
      <c r="T24" s="122"/>
      <c r="U24" s="126"/>
      <c r="V24" s="124" t="s">
        <v>202</v>
      </c>
      <c r="W24" s="125"/>
      <c r="X24" s="125"/>
      <c r="Y24" s="125"/>
      <c r="Z24" s="125"/>
      <c r="AA24" s="120"/>
      <c r="AB24" s="126">
        <f>'(附表2)実施状況報告（４月）'!R20+'(附表2)実施状況報告（５月）'!R20+'(附表2)実施状況報告（６月）'!R20+'(附表2)実施状況報告（７月）'!R20+'(附表2)実施状況報告（８月）'!R20+'(附表2)実施状況報告（９月）'!R20+'(附表2)実施状況報告（１０月）'!R20+'(附表2)実施状況報告（１１月）'!R20+'(附表2)実施状況報告（１２月）'!R20+'(附表2)実施状況報告（１月）'!R20+'(附表2)実施状況報告（２月）'!R20+'(附表2)実施状況報告（３月）'!R20</f>
        <v>0</v>
      </c>
      <c r="AC24" s="127"/>
      <c r="AD24" s="127"/>
      <c r="AE24" s="127"/>
      <c r="AF24" s="127"/>
      <c r="AG24" s="127"/>
      <c r="AH24" s="128"/>
      <c r="AI24" s="126">
        <f>'(附表2)実施状況報告（４月）'!S20+'(附表2)実施状況報告（５月）'!S20+'(附表2)実施状況報告（６月）'!S20+'(附表2)実施状況報告（７月）'!S20+'(附表2)実施状況報告（８月）'!S20+'(附表2)実施状況報告（９月）'!S20+'(附表2)実施状況報告（１０月）'!S20+'(附表2)実施状況報告（１１月）'!S20+'(附表2)実施状況報告（１２月）'!S20+'(附表2)実施状況報告（１月）'!S20+'(附表2)実施状況報告（２月）'!S20+'(附表2)実施状況報告（３月）'!S20</f>
        <v>0</v>
      </c>
      <c r="AJ24" s="127"/>
      <c r="AK24" s="127"/>
      <c r="AL24" s="127"/>
      <c r="AM24" s="127"/>
      <c r="AN24" s="127"/>
      <c r="AO24" s="127"/>
      <c r="AP24" s="124"/>
      <c r="AQ24" s="125"/>
      <c r="AR24" s="125"/>
      <c r="AS24" s="125"/>
      <c r="AT24" s="125"/>
      <c r="AU24" s="120"/>
      <c r="AV24" s="122"/>
      <c r="AW24" s="122"/>
      <c r="AX24" s="122"/>
      <c r="AY24" s="122"/>
      <c r="AZ24" s="122"/>
      <c r="BA24" s="122"/>
      <c r="BB24" s="122"/>
      <c r="BC24" s="122"/>
      <c r="BD24" s="122"/>
      <c r="BE24" s="122"/>
      <c r="BF24" s="122"/>
      <c r="BG24" s="122"/>
      <c r="BH24" s="122"/>
      <c r="BI24" s="126"/>
      <c r="BJ24" s="124"/>
      <c r="BK24" s="125"/>
      <c r="BL24" s="125"/>
      <c r="BM24" s="125"/>
      <c r="BN24" s="125"/>
      <c r="BO24" s="120"/>
      <c r="BP24" s="122"/>
      <c r="BQ24" s="122"/>
      <c r="BR24" s="122"/>
      <c r="BS24" s="122"/>
      <c r="BT24" s="122"/>
      <c r="BU24" s="122"/>
      <c r="BV24" s="122"/>
      <c r="BW24" s="122"/>
      <c r="BX24" s="122"/>
      <c r="BY24" s="122"/>
      <c r="BZ24" s="122"/>
      <c r="CA24" s="122"/>
      <c r="CB24" s="122"/>
      <c r="CC24" s="122"/>
      <c r="CD24" s="51"/>
      <c r="CE24" s="51"/>
      <c r="CF24" s="51"/>
      <c r="CG24" s="51"/>
      <c r="CH24" s="51"/>
      <c r="CI24" s="51"/>
      <c r="CJ24" s="51"/>
      <c r="CK24" s="51"/>
      <c r="CL24" s="51"/>
      <c r="CM24" s="51"/>
      <c r="CN24" s="51"/>
      <c r="CO24" s="51"/>
      <c r="CP24" s="51"/>
      <c r="CQ24" s="51"/>
      <c r="CR24" s="51"/>
      <c r="CS24" s="51"/>
      <c r="CT24" s="51"/>
      <c r="CU24" s="51"/>
      <c r="CV24" s="51"/>
      <c r="CW24" s="51"/>
    </row>
    <row r="25" spans="2:101" ht="20.100000000000001" customHeight="1" thickBot="1" x14ac:dyDescent="0.45">
      <c r="B25" s="136" t="s">
        <v>194</v>
      </c>
      <c r="C25" s="136"/>
      <c r="D25" s="136"/>
      <c r="E25" s="136"/>
      <c r="F25" s="136"/>
      <c r="G25" s="136"/>
      <c r="H25" s="122">
        <f>'(附表2)実施状況報告（４月）'!R11+'(附表2)実施状況報告（５月）'!R11+'(附表2)実施状況報告（６月）'!R11+'(附表2)実施状況報告（７月）'!R11+'(附表2)実施状況報告（８月）'!R11+'(附表2)実施状況報告（９月）'!R11+'(附表2)実施状況報告（１０月）'!R11+'(附表2)実施状況報告（１１月）'!R11+'(附表2)実施状況報告（１２月）'!R11+'(附表2)実施状況報告（１月）'!R11+'(附表2)実施状況報告（２月）'!R11+'(附表2)実施状況報告（３月）'!R11</f>
        <v>0</v>
      </c>
      <c r="I25" s="122"/>
      <c r="J25" s="122"/>
      <c r="K25" s="122"/>
      <c r="L25" s="122"/>
      <c r="M25" s="122"/>
      <c r="N25" s="122"/>
      <c r="O25" s="122">
        <f>'(附表2)実施状況報告（４月）'!S11+'(附表2)実施状況報告（５月）'!S11+'(附表2)実施状況報告（６月）'!S11+'(附表2)実施状況報告（７月）'!S11+'(附表2)実施状況報告（８月）'!S11+'(附表2)実施状況報告（９月）'!S11+'(附表2)実施状況報告（１０月）'!S11+'(附表2)実施状況報告（１１月）'!S11+'(附表2)実施状況報告（１２月）'!S11+'(附表2)実施状況報告（１月）'!S11+'(附表2)実施状況報告（２月）'!S11+'(附表2)実施状況報告（３月）'!S11</f>
        <v>0</v>
      </c>
      <c r="P25" s="122"/>
      <c r="Q25" s="122"/>
      <c r="R25" s="122"/>
      <c r="S25" s="122"/>
      <c r="T25" s="122"/>
      <c r="U25" s="126"/>
      <c r="V25" s="124" t="s">
        <v>203</v>
      </c>
      <c r="W25" s="125"/>
      <c r="X25" s="125"/>
      <c r="Y25" s="125"/>
      <c r="Z25" s="125"/>
      <c r="AA25" s="120"/>
      <c r="AB25" s="126">
        <f>'(附表2)実施状況報告（４月）'!R21+'(附表2)実施状況報告（５月）'!R21+'(附表2)実施状況報告（６月）'!R21+'(附表2)実施状況報告（７月）'!R21+'(附表2)実施状況報告（８月）'!R21+'(附表2)実施状況報告（９月）'!R21+'(附表2)実施状況報告（１０月）'!R21+'(附表2)実施状況報告（１１月）'!R21+'(附表2)実施状況報告（１２月）'!R21+'(附表2)実施状況報告（１月）'!R21+'(附表2)実施状況報告（２月）'!R21+'(附表2)実施状況報告（３月）'!R21</f>
        <v>0</v>
      </c>
      <c r="AC25" s="127"/>
      <c r="AD25" s="127"/>
      <c r="AE25" s="127"/>
      <c r="AF25" s="127"/>
      <c r="AG25" s="127"/>
      <c r="AH25" s="128"/>
      <c r="AI25" s="126">
        <f>'(附表2)実施状況報告（４月）'!S21+'(附表2)実施状況報告（５月）'!S21+'(附表2)実施状況報告（６月）'!S21+'(附表2)実施状況報告（７月）'!S21+'(附表2)実施状況報告（８月）'!S21+'(附表2)実施状況報告（９月）'!S21+'(附表2)実施状況報告（１０月）'!S21+'(附表2)実施状況報告（１１月）'!S21+'(附表2)実施状況報告（１２月）'!S21+'(附表2)実施状況報告（１月）'!S21+'(附表2)実施状況報告（２月）'!S21+'(附表2)実施状況報告（３月）'!S21</f>
        <v>0</v>
      </c>
      <c r="AJ25" s="127"/>
      <c r="AK25" s="127"/>
      <c r="AL25" s="127"/>
      <c r="AM25" s="127"/>
      <c r="AN25" s="127"/>
      <c r="AO25" s="127"/>
      <c r="AP25" s="247"/>
      <c r="AQ25" s="248"/>
      <c r="AR25" s="248"/>
      <c r="AS25" s="248"/>
      <c r="AT25" s="248"/>
      <c r="AU25" s="249"/>
      <c r="AV25" s="250"/>
      <c r="AW25" s="250"/>
      <c r="AX25" s="250"/>
      <c r="AY25" s="250"/>
      <c r="AZ25" s="250"/>
      <c r="BA25" s="250"/>
      <c r="BB25" s="250"/>
      <c r="BC25" s="250"/>
      <c r="BD25" s="250"/>
      <c r="BE25" s="250"/>
      <c r="BF25" s="250"/>
      <c r="BG25" s="250"/>
      <c r="BH25" s="250"/>
      <c r="BI25" s="251"/>
      <c r="BJ25" s="124"/>
      <c r="BK25" s="125"/>
      <c r="BL25" s="125"/>
      <c r="BM25" s="125"/>
      <c r="BN25" s="125"/>
      <c r="BO25" s="120"/>
      <c r="BP25" s="122"/>
      <c r="BQ25" s="122"/>
      <c r="BR25" s="122"/>
      <c r="BS25" s="122"/>
      <c r="BT25" s="122"/>
      <c r="BU25" s="122"/>
      <c r="BV25" s="122"/>
      <c r="BW25" s="122"/>
      <c r="BX25" s="122"/>
      <c r="BY25" s="122"/>
      <c r="BZ25" s="122"/>
      <c r="CA25" s="122"/>
      <c r="CB25" s="122"/>
      <c r="CC25" s="122"/>
      <c r="CD25" s="51"/>
      <c r="CE25" s="51"/>
      <c r="CF25" s="51"/>
      <c r="CG25" s="51"/>
      <c r="CH25" s="51"/>
      <c r="CI25" s="51"/>
      <c r="CJ25" s="51"/>
      <c r="CK25" s="51"/>
      <c r="CL25" s="51"/>
      <c r="CM25" s="51"/>
      <c r="CN25" s="51"/>
      <c r="CO25" s="51"/>
      <c r="CP25" s="51"/>
      <c r="CQ25" s="51"/>
      <c r="CR25" s="51"/>
      <c r="CS25" s="51"/>
      <c r="CT25" s="51"/>
      <c r="CU25" s="51"/>
      <c r="CV25" s="51"/>
      <c r="CW25" s="51"/>
    </row>
    <row r="26" spans="2:101" ht="20.100000000000001" customHeight="1" thickTop="1" x14ac:dyDescent="0.4">
      <c r="B26" s="136" t="s">
        <v>224</v>
      </c>
      <c r="C26" s="136"/>
      <c r="D26" s="136"/>
      <c r="E26" s="136"/>
      <c r="F26" s="136"/>
      <c r="G26" s="136"/>
      <c r="H26" s="122">
        <f>'(附表2)実施状況報告（４月）'!R12+'(附表2)実施状況報告（５月）'!R12+'(附表2)実施状況報告（６月）'!R12+'(附表2)実施状況報告（７月）'!R12+'(附表2)実施状況報告（８月）'!R12+'(附表2)実施状況報告（９月）'!R12+'(附表2)実施状況報告（１０月）'!R12+'(附表2)実施状況報告（１１月）'!R12+'(附表2)実施状況報告（１２月）'!R12+'(附表2)実施状況報告（１月）'!R12+'(附表2)実施状況報告（２月）'!R12+'(附表2)実施状況報告（３月）'!R12</f>
        <v>0</v>
      </c>
      <c r="I26" s="122"/>
      <c r="J26" s="122"/>
      <c r="K26" s="122"/>
      <c r="L26" s="122"/>
      <c r="M26" s="122"/>
      <c r="N26" s="122"/>
      <c r="O26" s="122">
        <f>'(附表2)実施状況報告（４月）'!S12+'(附表2)実施状況報告（５月）'!S12+'(附表2)実施状況報告（６月）'!S12+'(附表2)実施状況報告（７月）'!S12+'(附表2)実施状況報告（８月）'!S12+'(附表2)実施状況報告（９月）'!S12+'(附表2)実施状況報告（１０月）'!S12+'(附表2)実施状況報告（１１月）'!S12+'(附表2)実施状況報告（１２月）'!S12+'(附表2)実施状況報告（１月）'!S12+'(附表2)実施状況報告（２月）'!S12+'(附表2)実施状況報告（３月）'!S12</f>
        <v>0</v>
      </c>
      <c r="P26" s="122"/>
      <c r="Q26" s="122"/>
      <c r="R26" s="122"/>
      <c r="S26" s="122"/>
      <c r="T26" s="122"/>
      <c r="U26" s="126"/>
      <c r="V26" s="124" t="s">
        <v>226</v>
      </c>
      <c r="W26" s="125"/>
      <c r="X26" s="125"/>
      <c r="Y26" s="125"/>
      <c r="Z26" s="125"/>
      <c r="AA26" s="120"/>
      <c r="AB26" s="126">
        <f>'(附表2)実施状況報告（４月）'!R22+'(附表2)実施状況報告（５月）'!R22+'(附表2)実施状況報告（６月）'!R22+'(附表2)実施状況報告（７月）'!R22+'(附表2)実施状況報告（８月）'!R22+'(附表2)実施状況報告（９月）'!R22+'(附表2)実施状況報告（１０月）'!R22+'(附表2)実施状況報告（１１月）'!R22+'(附表2)実施状況報告（１２月）'!R22+'(附表2)実施状況報告（１月）'!R22+'(附表2)実施状況報告（２月）'!R22+'(附表2)実施状況報告（３月）'!R22</f>
        <v>0</v>
      </c>
      <c r="AC26" s="127"/>
      <c r="AD26" s="127"/>
      <c r="AE26" s="127"/>
      <c r="AF26" s="127"/>
      <c r="AG26" s="127"/>
      <c r="AH26" s="128"/>
      <c r="AI26" s="126">
        <f>'(附表2)実施状況報告（４月）'!S22+'(附表2)実施状況報告（５月）'!S22+'(附表2)実施状況報告（６月）'!S22+'(附表2)実施状況報告（７月）'!S22+'(附表2)実施状況報告（８月）'!S22+'(附表2)実施状況報告（９月）'!S22+'(附表2)実施状況報告（１０月）'!S22+'(附表2)実施状況報告（１１月）'!S22+'(附表2)実施状況報告（１２月）'!S22+'(附表2)実施状況報告（１月）'!S22+'(附表2)実施状況報告（２月）'!S22+'(附表2)実施状況報告（３月）'!S22</f>
        <v>0</v>
      </c>
      <c r="AJ26" s="127"/>
      <c r="AK26" s="127"/>
      <c r="AL26" s="127"/>
      <c r="AM26" s="127"/>
      <c r="AN26" s="127"/>
      <c r="AO26" s="127"/>
      <c r="AP26" s="130" t="s">
        <v>38</v>
      </c>
      <c r="AQ26" s="131"/>
      <c r="AR26" s="131"/>
      <c r="AS26" s="131"/>
      <c r="AT26" s="131"/>
      <c r="AU26" s="131"/>
      <c r="AV26" s="237">
        <f>H17+H18+H19+H20+H21+H22+H23+H24+H25+H26+AB17+AB18+AB19+AB20+AB21+AB22+AB23+AB24+AB25+AB26+AV17+AV18</f>
        <v>0</v>
      </c>
      <c r="AW26" s="238"/>
      <c r="AX26" s="238"/>
      <c r="AY26" s="238"/>
      <c r="AZ26" s="238"/>
      <c r="BA26" s="238"/>
      <c r="BB26" s="238"/>
      <c r="BC26" s="237">
        <f>O17+O18+O19+O20+O21+O22+O23+O24+O25+O26+AI17+AI18+AI19+AI20+AI21+AI22+AI23+AI24+AI25+AI26+BC17+BC18</f>
        <v>0</v>
      </c>
      <c r="BD26" s="238"/>
      <c r="BE26" s="238"/>
      <c r="BF26" s="238"/>
      <c r="BG26" s="238"/>
      <c r="BH26" s="238"/>
      <c r="BI26" s="238"/>
      <c r="BJ26" s="124"/>
      <c r="BK26" s="125"/>
      <c r="BL26" s="125"/>
      <c r="BM26" s="125"/>
      <c r="BN26" s="125"/>
      <c r="BO26" s="120"/>
      <c r="BP26" s="122"/>
      <c r="BQ26" s="122"/>
      <c r="BR26" s="122"/>
      <c r="BS26" s="122"/>
      <c r="BT26" s="122"/>
      <c r="BU26" s="122"/>
      <c r="BV26" s="122"/>
      <c r="BW26" s="122"/>
      <c r="BX26" s="122"/>
      <c r="BY26" s="122"/>
      <c r="BZ26" s="122"/>
      <c r="CA26" s="122"/>
      <c r="CB26" s="122"/>
      <c r="CC26" s="122"/>
      <c r="CD26" s="51"/>
      <c r="CE26" s="51"/>
      <c r="CF26" s="51"/>
      <c r="CG26" s="51"/>
      <c r="CH26" s="51"/>
      <c r="CI26" s="51"/>
      <c r="CJ26" s="51"/>
      <c r="CK26" s="51"/>
      <c r="CL26" s="51"/>
      <c r="CM26" s="51"/>
      <c r="CN26" s="51"/>
      <c r="CO26" s="51"/>
      <c r="CP26" s="51"/>
      <c r="CQ26" s="51"/>
      <c r="CR26" s="51"/>
      <c r="CS26" s="51"/>
      <c r="CT26" s="51"/>
      <c r="CU26" s="51"/>
      <c r="CV26" s="51"/>
      <c r="CW26" s="51"/>
    </row>
  </sheetData>
  <sheetProtection sheet="1" objects="1" scenarios="1"/>
  <mergeCells count="170">
    <mergeCell ref="V25:AA25"/>
    <mergeCell ref="AB25:AH25"/>
    <mergeCell ref="AI25:AO25"/>
    <mergeCell ref="AP25:AU25"/>
    <mergeCell ref="AV25:BB25"/>
    <mergeCell ref="BC25:BI25"/>
    <mergeCell ref="BJ25:BO25"/>
    <mergeCell ref="BP25:BV25"/>
    <mergeCell ref="BW25:CC25"/>
    <mergeCell ref="V24:AA24"/>
    <mergeCell ref="AB24:AH24"/>
    <mergeCell ref="AI24:AO24"/>
    <mergeCell ref="AP24:AU24"/>
    <mergeCell ref="AV24:BB24"/>
    <mergeCell ref="BC24:BI24"/>
    <mergeCell ref="BJ24:BO24"/>
    <mergeCell ref="BP24:BV24"/>
    <mergeCell ref="BW24:CC24"/>
    <mergeCell ref="V23:AA23"/>
    <mergeCell ref="AB23:AH23"/>
    <mergeCell ref="AI23:AO23"/>
    <mergeCell ref="AP23:AU23"/>
    <mergeCell ref="AV23:BB23"/>
    <mergeCell ref="BC23:BI23"/>
    <mergeCell ref="BJ23:BO23"/>
    <mergeCell ref="BP23:BV23"/>
    <mergeCell ref="BW23:CC23"/>
    <mergeCell ref="V22:AA22"/>
    <mergeCell ref="AB22:AH22"/>
    <mergeCell ref="AI22:AO22"/>
    <mergeCell ref="AP22:AU22"/>
    <mergeCell ref="AV22:BB22"/>
    <mergeCell ref="BC22:BI22"/>
    <mergeCell ref="BJ22:BO22"/>
    <mergeCell ref="BP22:BV22"/>
    <mergeCell ref="BW22:CC22"/>
    <mergeCell ref="V19:AA19"/>
    <mergeCell ref="AB19:AH19"/>
    <mergeCell ref="AI19:AO19"/>
    <mergeCell ref="AP19:AU19"/>
    <mergeCell ref="AV19:BB19"/>
    <mergeCell ref="BC19:BI19"/>
    <mergeCell ref="BJ19:BO19"/>
    <mergeCell ref="BP19:BV19"/>
    <mergeCell ref="BW19:CC19"/>
    <mergeCell ref="V18:AA18"/>
    <mergeCell ref="AB18:AH18"/>
    <mergeCell ref="AI18:AO18"/>
    <mergeCell ref="AP18:AU18"/>
    <mergeCell ref="AV18:BB18"/>
    <mergeCell ref="BC18:BI18"/>
    <mergeCell ref="BJ18:BO18"/>
    <mergeCell ref="BP18:BV18"/>
    <mergeCell ref="BW18:CC18"/>
    <mergeCell ref="BP17:BV17"/>
    <mergeCell ref="BW17:CC17"/>
    <mergeCell ref="CD17:CI17"/>
    <mergeCell ref="CJ17:CP17"/>
    <mergeCell ref="CQ17:CW17"/>
    <mergeCell ref="CD18:CI18"/>
    <mergeCell ref="CJ18:CP18"/>
    <mergeCell ref="CQ18:CW18"/>
    <mergeCell ref="CD19:CI19"/>
    <mergeCell ref="CJ19:CP19"/>
    <mergeCell ref="CQ19:CW19"/>
    <mergeCell ref="CQ16:CW16"/>
    <mergeCell ref="V17:AA17"/>
    <mergeCell ref="AB17:AH17"/>
    <mergeCell ref="AI17:AO17"/>
    <mergeCell ref="AP17:AU17"/>
    <mergeCell ref="B3:DF3"/>
    <mergeCell ref="CC5:CI5"/>
    <mergeCell ref="CJ5:DF5"/>
    <mergeCell ref="BI7:BR7"/>
    <mergeCell ref="BS7:CB7"/>
    <mergeCell ref="CC7:CL7"/>
    <mergeCell ref="CM7:CV7"/>
    <mergeCell ref="CW7:DF7"/>
    <mergeCell ref="Z8:BH8"/>
    <mergeCell ref="BI8:BR8"/>
    <mergeCell ref="BS8:CB8"/>
    <mergeCell ref="CC8:CL8"/>
    <mergeCell ref="CM8:CV8"/>
    <mergeCell ref="CW8:DF8"/>
    <mergeCell ref="B7:M7"/>
    <mergeCell ref="N7:Y7"/>
    <mergeCell ref="Z7:BH7"/>
    <mergeCell ref="B8:M8"/>
    <mergeCell ref="N8:Y8"/>
    <mergeCell ref="BW20:CC20"/>
    <mergeCell ref="CD20:CI20"/>
    <mergeCell ref="CJ20:CP20"/>
    <mergeCell ref="BM13:BS13"/>
    <mergeCell ref="B17:G17"/>
    <mergeCell ref="H17:N17"/>
    <mergeCell ref="O17:U17"/>
    <mergeCell ref="B16:G16"/>
    <mergeCell ref="H16:N16"/>
    <mergeCell ref="O16:U16"/>
    <mergeCell ref="V16:AA16"/>
    <mergeCell ref="AB16:AH16"/>
    <mergeCell ref="AI16:AO16"/>
    <mergeCell ref="AP16:AU16"/>
    <mergeCell ref="AV16:BB16"/>
    <mergeCell ref="BC16:BI16"/>
    <mergeCell ref="BJ16:BO16"/>
    <mergeCell ref="BP16:BV16"/>
    <mergeCell ref="BW16:CC16"/>
    <mergeCell ref="CD16:CI16"/>
    <mergeCell ref="CJ16:CP16"/>
    <mergeCell ref="AV17:BB17"/>
    <mergeCell ref="BC17:BI17"/>
    <mergeCell ref="BJ17:BO17"/>
    <mergeCell ref="B18:G18"/>
    <mergeCell ref="H18:N18"/>
    <mergeCell ref="O18:U18"/>
    <mergeCell ref="B21:G21"/>
    <mergeCell ref="H21:N21"/>
    <mergeCell ref="O21:U21"/>
    <mergeCell ref="B20:G20"/>
    <mergeCell ref="H20:N20"/>
    <mergeCell ref="O20:U20"/>
    <mergeCell ref="B24:G24"/>
    <mergeCell ref="H24:N24"/>
    <mergeCell ref="O24:U24"/>
    <mergeCell ref="CQ20:CW20"/>
    <mergeCell ref="AI21:AO21"/>
    <mergeCell ref="AP21:AU21"/>
    <mergeCell ref="AV21:BB21"/>
    <mergeCell ref="B19:G19"/>
    <mergeCell ref="H19:N19"/>
    <mergeCell ref="O19:U19"/>
    <mergeCell ref="V20:AA20"/>
    <mergeCell ref="AB20:AH20"/>
    <mergeCell ref="V21:AA21"/>
    <mergeCell ref="AB21:AH21"/>
    <mergeCell ref="BC21:BI21"/>
    <mergeCell ref="BJ21:BO21"/>
    <mergeCell ref="BP21:BV21"/>
    <mergeCell ref="BW21:CC21"/>
    <mergeCell ref="AI20:AO20"/>
    <mergeCell ref="AP20:AU20"/>
    <mergeCell ref="AV20:BB20"/>
    <mergeCell ref="BC20:BI20"/>
    <mergeCell ref="BJ20:BO20"/>
    <mergeCell ref="BP20:BV20"/>
    <mergeCell ref="BM14:BS14"/>
    <mergeCell ref="BT13:CW13"/>
    <mergeCell ref="BT14:CW14"/>
    <mergeCell ref="BC26:BI26"/>
    <mergeCell ref="BJ26:BO26"/>
    <mergeCell ref="BP26:BV26"/>
    <mergeCell ref="BW26:CC26"/>
    <mergeCell ref="AV26:BB26"/>
    <mergeCell ref="B26:G26"/>
    <mergeCell ref="H26:N26"/>
    <mergeCell ref="O26:U26"/>
    <mergeCell ref="V26:AA26"/>
    <mergeCell ref="AB26:AH26"/>
    <mergeCell ref="AI26:AO26"/>
    <mergeCell ref="AP26:AU26"/>
    <mergeCell ref="B23:G23"/>
    <mergeCell ref="H23:N23"/>
    <mergeCell ref="O23:U23"/>
    <mergeCell ref="B22:G22"/>
    <mergeCell ref="H22:N22"/>
    <mergeCell ref="O22:U22"/>
    <mergeCell ref="B25:G25"/>
    <mergeCell ref="H25:N25"/>
    <mergeCell ref="O25:U25"/>
  </mergeCells>
  <phoneticPr fontId="3"/>
  <pageMargins left="0.7" right="0.7" top="0.75" bottom="0.75" header="0.3" footer="0.3"/>
  <pageSetup paperSize="9" scale="95" orientation="landscape" copies="5" r:id="rId1"/>
  <rowBreaks count="1" manualBreakCount="1">
    <brk id="11" max="16383" man="1"/>
  </rowBreaks>
  <colBreaks count="1" manualBreakCount="1">
    <brk id="121"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886FB-B7E2-4DA4-A69A-DE7CFAD279B4}">
  <sheetPr>
    <tabColor theme="0" tint="-0.249977111117893"/>
  </sheetPr>
  <dimension ref="A1"/>
  <sheetViews>
    <sheetView workbookViewId="0">
      <selection activeCell="G10" sqref="G10"/>
    </sheetView>
  </sheetViews>
  <sheetFormatPr defaultRowHeight="18.75" x14ac:dyDescent="0.4"/>
  <sheetData/>
  <sheetProtection selectLockedCells="1"/>
  <phoneticPr fontId="3"/>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4774F-E5DB-4BE3-B771-244EA7C5D1D1}">
  <sheetPr>
    <tabColor theme="0" tint="-0.249977111117893"/>
  </sheetPr>
  <dimension ref="A1"/>
  <sheetViews>
    <sheetView workbookViewId="0">
      <selection activeCell="F19" sqref="F19"/>
    </sheetView>
  </sheetViews>
  <sheetFormatPr defaultRowHeight="18.75" x14ac:dyDescent="0.4"/>
  <sheetData/>
  <sheetProtection selectLockedCells="1"/>
  <phoneticPr fontId="3"/>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9CA94-C24C-4A34-8AC8-2356B3734661}">
  <sheetPr>
    <tabColor theme="0" tint="-0.249977111117893"/>
  </sheetPr>
  <dimension ref="A1"/>
  <sheetViews>
    <sheetView workbookViewId="0">
      <selection activeCell="F19" sqref="F19"/>
    </sheetView>
  </sheetViews>
  <sheetFormatPr defaultRowHeight="18.75" x14ac:dyDescent="0.4"/>
  <sheetData/>
  <sheetProtection selectLockedCells="1"/>
  <phoneticPr fontId="3"/>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77D6D-2B5A-4327-9674-654B498F5928}">
  <sheetPr codeName="Sheet24">
    <tabColor theme="0" tint="-0.249977111117893"/>
  </sheetPr>
  <dimension ref="A1:E66"/>
  <sheetViews>
    <sheetView workbookViewId="0">
      <selection activeCell="A9" sqref="A9"/>
    </sheetView>
  </sheetViews>
  <sheetFormatPr defaultRowHeight="18.75" x14ac:dyDescent="0.4"/>
  <cols>
    <col min="1" max="1" width="76.875" bestFit="1" customWidth="1"/>
    <col min="2" max="2" width="7.5" customWidth="1"/>
    <col min="3" max="3" width="9.5" bestFit="1" customWidth="1"/>
    <col min="4" max="4" width="37.125" bestFit="1" customWidth="1"/>
    <col min="5" max="5" width="7.75" bestFit="1" customWidth="1"/>
  </cols>
  <sheetData>
    <row r="1" spans="1:3" x14ac:dyDescent="0.4">
      <c r="A1" t="s">
        <v>52</v>
      </c>
      <c r="C1" t="s">
        <v>53</v>
      </c>
    </row>
    <row r="3" spans="1:3" x14ac:dyDescent="0.4">
      <c r="A3" s="3" t="s">
        <v>54</v>
      </c>
      <c r="C3" s="3" t="s">
        <v>115</v>
      </c>
    </row>
    <row r="4" spans="1:3" x14ac:dyDescent="0.4">
      <c r="A4" s="3" t="s">
        <v>55</v>
      </c>
      <c r="C4" s="3" t="s">
        <v>116</v>
      </c>
    </row>
    <row r="5" spans="1:3" x14ac:dyDescent="0.4">
      <c r="C5" s="3" t="s">
        <v>117</v>
      </c>
    </row>
    <row r="6" spans="1:3" x14ac:dyDescent="0.4">
      <c r="A6" t="s">
        <v>58</v>
      </c>
      <c r="C6" s="3" t="s">
        <v>118</v>
      </c>
    </row>
    <row r="7" spans="1:3" x14ac:dyDescent="0.4">
      <c r="C7" s="3" t="s">
        <v>119</v>
      </c>
    </row>
    <row r="8" spans="1:3" x14ac:dyDescent="0.4">
      <c r="A8" s="3" t="s">
        <v>60</v>
      </c>
    </row>
    <row r="9" spans="1:3" x14ac:dyDescent="0.4">
      <c r="A9" s="3" t="s">
        <v>61</v>
      </c>
    </row>
    <row r="10" spans="1:3" x14ac:dyDescent="0.4">
      <c r="A10" s="3" t="s">
        <v>30</v>
      </c>
    </row>
    <row r="11" spans="1:3" x14ac:dyDescent="0.4">
      <c r="A11" s="3" t="s">
        <v>62</v>
      </c>
    </row>
    <row r="12" spans="1:3" x14ac:dyDescent="0.4">
      <c r="A12" s="3" t="s">
        <v>63</v>
      </c>
    </row>
    <row r="13" spans="1:3" x14ac:dyDescent="0.4">
      <c r="A13" s="3" t="s">
        <v>31</v>
      </c>
    </row>
    <row r="14" spans="1:3" x14ac:dyDescent="0.4">
      <c r="A14" s="3" t="s">
        <v>29</v>
      </c>
    </row>
    <row r="17" spans="1:5" x14ac:dyDescent="0.4">
      <c r="A17" t="s">
        <v>64</v>
      </c>
      <c r="D17" t="s">
        <v>65</v>
      </c>
    </row>
    <row r="19" spans="1:5" x14ac:dyDescent="0.4">
      <c r="A19" t="s">
        <v>48</v>
      </c>
      <c r="D19" t="s">
        <v>48</v>
      </c>
    </row>
    <row r="20" spans="1:5" x14ac:dyDescent="0.4">
      <c r="A20" s="3" t="s">
        <v>115</v>
      </c>
      <c r="B20" s="4">
        <v>369</v>
      </c>
      <c r="D20" s="3" t="s">
        <v>36</v>
      </c>
      <c r="E20" s="4">
        <v>357</v>
      </c>
    </row>
    <row r="21" spans="1:5" x14ac:dyDescent="0.4">
      <c r="A21" s="3" t="s">
        <v>116</v>
      </c>
      <c r="B21" s="4">
        <v>398</v>
      </c>
      <c r="D21" s="3" t="s">
        <v>56</v>
      </c>
      <c r="E21" s="4">
        <v>388</v>
      </c>
    </row>
    <row r="22" spans="1:5" x14ac:dyDescent="0.4">
      <c r="A22" s="3" t="s">
        <v>117</v>
      </c>
      <c r="B22" s="4">
        <v>429</v>
      </c>
      <c r="D22" s="3" t="s">
        <v>57</v>
      </c>
      <c r="E22" s="4">
        <v>415</v>
      </c>
    </row>
    <row r="23" spans="1:5" x14ac:dyDescent="0.4">
      <c r="A23" s="3" t="s">
        <v>118</v>
      </c>
      <c r="B23" s="4">
        <v>458</v>
      </c>
      <c r="D23" s="3" t="s">
        <v>37</v>
      </c>
      <c r="E23" s="4">
        <v>445</v>
      </c>
    </row>
    <row r="24" spans="1:5" x14ac:dyDescent="0.4">
      <c r="A24" s="3" t="s">
        <v>119</v>
      </c>
      <c r="B24" s="4">
        <v>491</v>
      </c>
      <c r="D24" s="3" t="s">
        <v>59</v>
      </c>
      <c r="E24" s="4">
        <v>475</v>
      </c>
    </row>
    <row r="25" spans="1:5" x14ac:dyDescent="0.4">
      <c r="B25" s="5"/>
      <c r="E25" s="5"/>
    </row>
    <row r="26" spans="1:5" x14ac:dyDescent="0.4">
      <c r="A26" t="s">
        <v>66</v>
      </c>
      <c r="D26" t="s">
        <v>39</v>
      </c>
    </row>
    <row r="27" spans="1:5" x14ac:dyDescent="0.4">
      <c r="A27" s="3" t="s">
        <v>115</v>
      </c>
      <c r="B27" s="4">
        <v>383</v>
      </c>
      <c r="D27" s="3" t="s">
        <v>36</v>
      </c>
      <c r="E27" s="4">
        <v>372</v>
      </c>
    </row>
    <row r="28" spans="1:5" x14ac:dyDescent="0.4">
      <c r="A28" s="3" t="s">
        <v>116</v>
      </c>
      <c r="B28" s="4">
        <v>439</v>
      </c>
      <c r="D28" s="3" t="s">
        <v>56</v>
      </c>
      <c r="E28" s="4">
        <v>427</v>
      </c>
    </row>
    <row r="29" spans="1:5" x14ac:dyDescent="0.4">
      <c r="A29" s="3" t="s">
        <v>117</v>
      </c>
      <c r="B29" s="4">
        <v>498</v>
      </c>
      <c r="D29" s="3" t="s">
        <v>57</v>
      </c>
      <c r="E29" s="4">
        <v>482</v>
      </c>
    </row>
    <row r="30" spans="1:5" x14ac:dyDescent="0.4">
      <c r="A30" s="3" t="s">
        <v>118</v>
      </c>
      <c r="B30" s="4">
        <v>555</v>
      </c>
      <c r="D30" s="3" t="s">
        <v>37</v>
      </c>
      <c r="E30" s="4">
        <v>536</v>
      </c>
    </row>
    <row r="31" spans="1:5" x14ac:dyDescent="0.4">
      <c r="A31" s="3" t="s">
        <v>119</v>
      </c>
      <c r="B31" s="4">
        <v>612</v>
      </c>
      <c r="D31" s="3" t="s">
        <v>59</v>
      </c>
      <c r="E31" s="4">
        <v>591</v>
      </c>
    </row>
    <row r="32" spans="1:5" x14ac:dyDescent="0.4">
      <c r="B32" s="5"/>
      <c r="E32" s="5"/>
    </row>
    <row r="33" spans="1:5" x14ac:dyDescent="0.4">
      <c r="A33" t="s">
        <v>40</v>
      </c>
      <c r="D33" t="s">
        <v>40</v>
      </c>
    </row>
    <row r="34" spans="1:5" x14ac:dyDescent="0.4">
      <c r="A34" s="3" t="s">
        <v>115</v>
      </c>
      <c r="B34" s="4">
        <v>486</v>
      </c>
      <c r="D34" s="3" t="s">
        <v>36</v>
      </c>
      <c r="E34" s="4">
        <v>470</v>
      </c>
    </row>
    <row r="35" spans="1:5" x14ac:dyDescent="0.4">
      <c r="A35" s="3" t="s">
        <v>116</v>
      </c>
      <c r="B35" s="4">
        <v>565</v>
      </c>
      <c r="D35" s="3" t="s">
        <v>56</v>
      </c>
      <c r="E35" s="4">
        <v>547</v>
      </c>
    </row>
    <row r="36" spans="1:5" x14ac:dyDescent="0.4">
      <c r="A36" s="3" t="s">
        <v>117</v>
      </c>
      <c r="B36" s="4">
        <v>643</v>
      </c>
      <c r="D36" s="3" t="s">
        <v>57</v>
      </c>
      <c r="E36" s="4">
        <v>623</v>
      </c>
    </row>
    <row r="37" spans="1:5" x14ac:dyDescent="0.4">
      <c r="A37" s="3" t="s">
        <v>118</v>
      </c>
      <c r="B37" s="4">
        <v>743</v>
      </c>
      <c r="D37" s="3" t="s">
        <v>37</v>
      </c>
      <c r="E37" s="4">
        <v>719</v>
      </c>
    </row>
    <row r="38" spans="1:5" x14ac:dyDescent="0.4">
      <c r="A38" s="3" t="s">
        <v>119</v>
      </c>
      <c r="B38" s="4">
        <v>842</v>
      </c>
      <c r="D38" s="3" t="s">
        <v>59</v>
      </c>
      <c r="E38" s="4">
        <v>816</v>
      </c>
    </row>
    <row r="40" spans="1:5" x14ac:dyDescent="0.4">
      <c r="A40" t="s">
        <v>41</v>
      </c>
      <c r="D40" t="s">
        <v>41</v>
      </c>
    </row>
    <row r="41" spans="1:5" x14ac:dyDescent="0.4">
      <c r="A41" s="3" t="s">
        <v>115</v>
      </c>
      <c r="B41" s="4">
        <v>553</v>
      </c>
      <c r="D41" s="3" t="s">
        <v>36</v>
      </c>
      <c r="E41" s="4">
        <v>525</v>
      </c>
    </row>
    <row r="42" spans="1:5" x14ac:dyDescent="0.4">
      <c r="A42" s="3" t="s">
        <v>116</v>
      </c>
      <c r="B42" s="4">
        <v>642</v>
      </c>
      <c r="D42" s="3" t="s">
        <v>56</v>
      </c>
      <c r="E42" s="4">
        <v>611</v>
      </c>
    </row>
    <row r="43" spans="1:5" x14ac:dyDescent="0.4">
      <c r="A43" s="3" t="s">
        <v>117</v>
      </c>
      <c r="B43" s="4">
        <v>730</v>
      </c>
      <c r="D43" s="3" t="s">
        <v>57</v>
      </c>
      <c r="E43" s="4">
        <v>696</v>
      </c>
    </row>
    <row r="44" spans="1:5" x14ac:dyDescent="0.4">
      <c r="A44" s="3" t="s">
        <v>118</v>
      </c>
      <c r="B44" s="4">
        <v>844</v>
      </c>
      <c r="D44" s="3" t="s">
        <v>37</v>
      </c>
      <c r="E44" s="4">
        <v>805</v>
      </c>
    </row>
    <row r="45" spans="1:5" x14ac:dyDescent="0.4">
      <c r="A45" s="3" t="s">
        <v>119</v>
      </c>
      <c r="B45" s="4">
        <v>957</v>
      </c>
      <c r="D45" s="3" t="s">
        <v>59</v>
      </c>
      <c r="E45" s="4">
        <v>912</v>
      </c>
    </row>
    <row r="46" spans="1:5" x14ac:dyDescent="0.4">
      <c r="B46" s="6"/>
    </row>
    <row r="47" spans="1:5" x14ac:dyDescent="0.4">
      <c r="A47" t="s">
        <v>42</v>
      </c>
      <c r="B47" s="6"/>
      <c r="D47" t="s">
        <v>42</v>
      </c>
    </row>
    <row r="48" spans="1:5" x14ac:dyDescent="0.4">
      <c r="A48" s="3" t="s">
        <v>115</v>
      </c>
      <c r="B48" s="4">
        <v>622</v>
      </c>
      <c r="D48" s="3" t="s">
        <v>36</v>
      </c>
      <c r="E48" s="4">
        <v>584</v>
      </c>
    </row>
    <row r="49" spans="1:5" x14ac:dyDescent="0.4">
      <c r="A49" s="3" t="s">
        <v>116</v>
      </c>
      <c r="B49" s="4">
        <v>738</v>
      </c>
      <c r="D49" s="3" t="s">
        <v>56</v>
      </c>
      <c r="E49" s="4">
        <v>692</v>
      </c>
    </row>
    <row r="50" spans="1:5" x14ac:dyDescent="0.4">
      <c r="A50" s="3" t="s">
        <v>117</v>
      </c>
      <c r="B50" s="4">
        <v>852</v>
      </c>
      <c r="D50" s="3" t="s">
        <v>57</v>
      </c>
      <c r="E50" s="4">
        <v>800</v>
      </c>
    </row>
    <row r="51" spans="1:5" x14ac:dyDescent="0.4">
      <c r="A51" s="3" t="s">
        <v>118</v>
      </c>
      <c r="B51" s="4">
        <v>987</v>
      </c>
      <c r="D51" s="3" t="s">
        <v>37</v>
      </c>
      <c r="E51" s="4">
        <v>929</v>
      </c>
    </row>
    <row r="52" spans="1:5" x14ac:dyDescent="0.4">
      <c r="A52" s="3" t="s">
        <v>119</v>
      </c>
      <c r="B52" s="4">
        <v>1120</v>
      </c>
      <c r="D52" s="3" t="s">
        <v>59</v>
      </c>
      <c r="E52" s="4">
        <v>1053</v>
      </c>
    </row>
    <row r="54" spans="1:5" x14ac:dyDescent="0.4">
      <c r="A54" t="s">
        <v>67</v>
      </c>
      <c r="D54" t="s">
        <v>67</v>
      </c>
    </row>
    <row r="55" spans="1:5" x14ac:dyDescent="0.4">
      <c r="A55" s="3" t="s">
        <v>115</v>
      </c>
      <c r="B55" s="4">
        <v>715</v>
      </c>
      <c r="D55" s="3" t="s">
        <v>36</v>
      </c>
      <c r="E55" s="4">
        <v>675</v>
      </c>
    </row>
    <row r="56" spans="1:5" x14ac:dyDescent="0.4">
      <c r="A56" s="3" t="s">
        <v>116</v>
      </c>
      <c r="B56" s="4">
        <v>850</v>
      </c>
      <c r="D56" s="3" t="s">
        <v>56</v>
      </c>
      <c r="E56" s="4">
        <v>802</v>
      </c>
    </row>
    <row r="57" spans="1:5" x14ac:dyDescent="0.4">
      <c r="A57" s="3" t="s">
        <v>117</v>
      </c>
      <c r="B57" s="4">
        <v>981</v>
      </c>
      <c r="D57" s="3" t="s">
        <v>57</v>
      </c>
      <c r="E57" s="4">
        <v>926</v>
      </c>
    </row>
    <row r="58" spans="1:5" x14ac:dyDescent="0.4">
      <c r="A58" s="3" t="s">
        <v>118</v>
      </c>
      <c r="B58" s="4">
        <v>1137</v>
      </c>
      <c r="D58" s="3" t="s">
        <v>37</v>
      </c>
      <c r="E58" s="4">
        <v>1077</v>
      </c>
    </row>
    <row r="59" spans="1:5" x14ac:dyDescent="0.4">
      <c r="A59" s="3" t="s">
        <v>119</v>
      </c>
      <c r="B59" s="4">
        <v>1290</v>
      </c>
      <c r="D59" s="3" t="s">
        <v>59</v>
      </c>
      <c r="E59" s="4">
        <v>1224</v>
      </c>
    </row>
    <row r="61" spans="1:5" x14ac:dyDescent="0.4">
      <c r="A61" t="s">
        <v>44</v>
      </c>
      <c r="D61" t="s">
        <v>44</v>
      </c>
    </row>
    <row r="62" spans="1:5" x14ac:dyDescent="0.4">
      <c r="A62" s="3" t="s">
        <v>115</v>
      </c>
      <c r="B62" s="4">
        <v>762</v>
      </c>
      <c r="D62" s="3" t="s">
        <v>36</v>
      </c>
      <c r="E62" s="4">
        <v>714</v>
      </c>
    </row>
    <row r="63" spans="1:5" x14ac:dyDescent="0.4">
      <c r="A63" s="3" t="s">
        <v>116</v>
      </c>
      <c r="B63" s="4">
        <v>903</v>
      </c>
      <c r="D63" s="3" t="s">
        <v>56</v>
      </c>
      <c r="E63" s="4">
        <v>847</v>
      </c>
    </row>
    <row r="64" spans="1:5" x14ac:dyDescent="0.4">
      <c r="A64" s="3" t="s">
        <v>117</v>
      </c>
      <c r="B64" s="4">
        <v>1046</v>
      </c>
      <c r="D64" s="3" t="s">
        <v>57</v>
      </c>
      <c r="E64" s="4">
        <v>983</v>
      </c>
    </row>
    <row r="65" spans="1:5" x14ac:dyDescent="0.4">
      <c r="A65" s="3" t="s">
        <v>118</v>
      </c>
      <c r="B65" s="4">
        <v>1215</v>
      </c>
      <c r="D65" s="3" t="s">
        <v>37</v>
      </c>
      <c r="E65" s="4">
        <v>1140</v>
      </c>
    </row>
    <row r="66" spans="1:5" x14ac:dyDescent="0.4">
      <c r="A66" s="3" t="s">
        <v>119</v>
      </c>
      <c r="B66" s="4">
        <v>1379</v>
      </c>
      <c r="D66" s="3" t="s">
        <v>59</v>
      </c>
      <c r="E66" s="4">
        <v>1300</v>
      </c>
    </row>
  </sheetData>
  <sheetProtection selectLockedCells="1"/>
  <phoneticPr fontId="3"/>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67C64-393B-49DF-8EF3-73288AD9798E}">
  <sheetPr codeName="Sheet32">
    <tabColor theme="0" tint="-0.249977111117893"/>
  </sheetPr>
  <dimension ref="A1:A4"/>
  <sheetViews>
    <sheetView workbookViewId="0">
      <selection activeCell="F19" sqref="F19"/>
    </sheetView>
  </sheetViews>
  <sheetFormatPr defaultRowHeight="18.75" x14ac:dyDescent="0.4"/>
  <sheetData>
    <row r="1" spans="1:1" x14ac:dyDescent="0.4">
      <c r="A1" t="s">
        <v>68</v>
      </c>
    </row>
    <row r="3" spans="1:1" x14ac:dyDescent="0.4">
      <c r="A3" t="s">
        <v>77</v>
      </c>
    </row>
    <row r="4" spans="1:1" x14ac:dyDescent="0.4">
      <c r="A4" t="s">
        <v>78</v>
      </c>
    </row>
  </sheetData>
  <sheetProtection selectLockedCells="1"/>
  <phoneticPr fontId="3"/>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9390C-CFA9-4618-B803-90DA6FF2164E}">
  <sheetPr codeName="Sheet2">
    <tabColor theme="0" tint="-0.249977111117893"/>
  </sheetPr>
  <dimension ref="A1:A24"/>
  <sheetViews>
    <sheetView workbookViewId="0">
      <selection activeCell="A2" sqref="A2"/>
    </sheetView>
  </sheetViews>
  <sheetFormatPr defaultColWidth="8.75" defaultRowHeight="13.5" x14ac:dyDescent="0.4"/>
  <cols>
    <col min="1" max="16384" width="8.75" style="1"/>
  </cols>
  <sheetData>
    <row r="1" spans="1:1" ht="20.100000000000001" customHeight="1" x14ac:dyDescent="0.4">
      <c r="A1" s="1" t="s">
        <v>24</v>
      </c>
    </row>
    <row r="2" spans="1:1" ht="30" customHeight="1" x14ac:dyDescent="0.4">
      <c r="A2" s="2"/>
    </row>
    <row r="3" spans="1:1" ht="20.100000000000001" customHeight="1" x14ac:dyDescent="0.4">
      <c r="A3" s="2" t="s">
        <v>164</v>
      </c>
    </row>
    <row r="4" spans="1:1" ht="20.100000000000001" customHeight="1" x14ac:dyDescent="0.4">
      <c r="A4" s="2" t="s">
        <v>165</v>
      </c>
    </row>
    <row r="5" spans="1:1" ht="20.100000000000001" customHeight="1" x14ac:dyDescent="0.4">
      <c r="A5" s="2" t="s">
        <v>166</v>
      </c>
    </row>
    <row r="6" spans="1:1" ht="20.100000000000001" customHeight="1" x14ac:dyDescent="0.4">
      <c r="A6" s="2" t="s">
        <v>167</v>
      </c>
    </row>
    <row r="7" spans="1:1" ht="20.100000000000001" customHeight="1" x14ac:dyDescent="0.4">
      <c r="A7" s="2" t="s">
        <v>168</v>
      </c>
    </row>
    <row r="8" spans="1:1" ht="20.100000000000001" customHeight="1" x14ac:dyDescent="0.4">
      <c r="A8" s="2" t="s">
        <v>169</v>
      </c>
    </row>
    <row r="9" spans="1:1" ht="20.100000000000001" customHeight="1" x14ac:dyDescent="0.4">
      <c r="A9" s="2" t="s">
        <v>170</v>
      </c>
    </row>
    <row r="10" spans="1:1" ht="20.100000000000001" customHeight="1" x14ac:dyDescent="0.4">
      <c r="A10" s="2" t="s">
        <v>171</v>
      </c>
    </row>
    <row r="11" spans="1:1" ht="20.100000000000001" customHeight="1" x14ac:dyDescent="0.4">
      <c r="A11" s="2" t="s">
        <v>172</v>
      </c>
    </row>
    <row r="12" spans="1:1" ht="20.100000000000001" customHeight="1" x14ac:dyDescent="0.4">
      <c r="A12" s="2" t="s">
        <v>173</v>
      </c>
    </row>
    <row r="13" spans="1:1" ht="20.100000000000001" customHeight="1" x14ac:dyDescent="0.4">
      <c r="A13" s="2" t="s">
        <v>174</v>
      </c>
    </row>
    <row r="14" spans="1:1" ht="20.100000000000001" customHeight="1" x14ac:dyDescent="0.4">
      <c r="A14" s="2" t="s">
        <v>175</v>
      </c>
    </row>
    <row r="15" spans="1:1" ht="20.100000000000001" customHeight="1" x14ac:dyDescent="0.4">
      <c r="A15" s="2" t="s">
        <v>176</v>
      </c>
    </row>
    <row r="16" spans="1:1" ht="20.100000000000001" customHeight="1" x14ac:dyDescent="0.4">
      <c r="A16" s="2" t="s">
        <v>177</v>
      </c>
    </row>
    <row r="17" spans="1:1" ht="20.100000000000001" customHeight="1" x14ac:dyDescent="0.4">
      <c r="A17" s="2" t="s">
        <v>178</v>
      </c>
    </row>
    <row r="18" spans="1:1" ht="20.100000000000001" customHeight="1" x14ac:dyDescent="0.4">
      <c r="A18" s="2" t="s">
        <v>179</v>
      </c>
    </row>
    <row r="19" spans="1:1" ht="20.100000000000001" customHeight="1" x14ac:dyDescent="0.4">
      <c r="A19" s="2" t="s">
        <v>180</v>
      </c>
    </row>
    <row r="20" spans="1:1" ht="20.100000000000001" customHeight="1" x14ac:dyDescent="0.4">
      <c r="A20" s="2" t="s">
        <v>181</v>
      </c>
    </row>
    <row r="21" spans="1:1" ht="20.100000000000001" customHeight="1" x14ac:dyDescent="0.4">
      <c r="A21" s="2" t="s">
        <v>182</v>
      </c>
    </row>
    <row r="22" spans="1:1" ht="20.100000000000001" customHeight="1" x14ac:dyDescent="0.4">
      <c r="A22" s="2" t="s">
        <v>183</v>
      </c>
    </row>
    <row r="23" spans="1:1" ht="20.100000000000001" customHeight="1" x14ac:dyDescent="0.4">
      <c r="A23" s="2" t="s">
        <v>184</v>
      </c>
    </row>
    <row r="24" spans="1:1" ht="20.100000000000001" customHeight="1" x14ac:dyDescent="0.4">
      <c r="A24" s="2" t="s">
        <v>185</v>
      </c>
    </row>
  </sheetData>
  <sheetProtection selectLockedCells="1"/>
  <phoneticPr fontId="3"/>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0C42F-726B-4B3C-B1E5-C9632B066681}">
  <sheetPr codeName="Sheet33">
    <tabColor theme="0" tint="-0.249977111117893"/>
  </sheetPr>
  <dimension ref="A1:A10"/>
  <sheetViews>
    <sheetView workbookViewId="0">
      <selection activeCell="F19" sqref="F19"/>
    </sheetView>
  </sheetViews>
  <sheetFormatPr defaultRowHeight="18.75" x14ac:dyDescent="0.4"/>
  <sheetData>
    <row r="1" spans="1:1" x14ac:dyDescent="0.4">
      <c r="A1" t="s">
        <v>69</v>
      </c>
    </row>
    <row r="3" spans="1:1" x14ac:dyDescent="0.4">
      <c r="A3" t="s">
        <v>22</v>
      </c>
    </row>
    <row r="4" spans="1:1" x14ac:dyDescent="0.4">
      <c r="A4" t="s">
        <v>70</v>
      </c>
    </row>
    <row r="5" spans="1:1" x14ac:dyDescent="0.4">
      <c r="A5" t="s">
        <v>71</v>
      </c>
    </row>
    <row r="6" spans="1:1" x14ac:dyDescent="0.4">
      <c r="A6" t="s">
        <v>72</v>
      </c>
    </row>
    <row r="7" spans="1:1" x14ac:dyDescent="0.4">
      <c r="A7" t="s">
        <v>73</v>
      </c>
    </row>
    <row r="8" spans="1:1" x14ac:dyDescent="0.4">
      <c r="A8" t="s">
        <v>74</v>
      </c>
    </row>
    <row r="9" spans="1:1" x14ac:dyDescent="0.4">
      <c r="A9" t="s">
        <v>75</v>
      </c>
    </row>
    <row r="10" spans="1:1" x14ac:dyDescent="0.4">
      <c r="A10" t="s">
        <v>76</v>
      </c>
    </row>
  </sheetData>
  <sheetProtection selectLockedCell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30</vt:i4>
      </vt:variant>
    </vt:vector>
  </HeadingPairs>
  <TitlesOfParts>
    <vt:vector size="55" baseType="lpstr">
      <vt:lpstr>基本情報入力シート</vt:lpstr>
      <vt:lpstr>(附表１－３)年間実施計画</vt:lpstr>
      <vt:lpstr>(附表１－１)(附表１－２)補助金所要額調</vt:lpstr>
      <vt:lpstr>(附表2)実施状況報告（４月）</vt:lpstr>
      <vt:lpstr>(附表2)実施状況報告（５月）</vt:lpstr>
      <vt:lpstr>(附表2)実施状況報告（６月）</vt:lpstr>
      <vt:lpstr>(附表2)実施状況報告（７月）</vt:lpstr>
      <vt:lpstr>(附表2)実施状況報告（８月）</vt:lpstr>
      <vt:lpstr>(附表2)実施状況報告（９月）</vt:lpstr>
      <vt:lpstr>(附表2)実施状況報告（１０月）</vt:lpstr>
      <vt:lpstr>(附表2)実施状況報告（１１月）</vt:lpstr>
      <vt:lpstr>(附表2)実施状況報告（１２月）</vt:lpstr>
      <vt:lpstr>(附表2)実施状況報告（１月）</vt:lpstr>
      <vt:lpstr>(附表2)実施状況報告（２月）</vt:lpstr>
      <vt:lpstr>(附表2)実施状況報告（３月）</vt:lpstr>
      <vt:lpstr>(附表3)実施状況集計表</vt:lpstr>
      <vt:lpstr>(附表４－１)(附表４－２)補助金所要額変更調</vt:lpstr>
      <vt:lpstr>(附表５－１)(附表５－２)年間実績報告</vt:lpstr>
      <vt:lpstr>Sheet1</vt:lpstr>
      <vt:lpstr>Sheet2</vt:lpstr>
      <vt:lpstr>Sheet3</vt:lpstr>
      <vt:lpstr>通所リハビリテーション費</vt:lpstr>
      <vt:lpstr>対象区分</vt:lpstr>
      <vt:lpstr>対象地域一覧</vt:lpstr>
      <vt:lpstr>対象サービス一覧</vt:lpstr>
      <vt:lpstr>'(附表１－１)(附表１－２)補助金所要額調'!Print_Area</vt:lpstr>
      <vt:lpstr>'(附表１－３)年間実施計画'!Print_Area</vt:lpstr>
      <vt:lpstr>'(附表2)実施状況報告（１０月）'!Print_Area</vt:lpstr>
      <vt:lpstr>'(附表2)実施状況報告（１１月）'!Print_Area</vt:lpstr>
      <vt:lpstr>'(附表2)実施状況報告（１２月）'!Print_Area</vt:lpstr>
      <vt:lpstr>'(附表2)実施状況報告（１月）'!Print_Area</vt:lpstr>
      <vt:lpstr>'(附表2)実施状況報告（２月）'!Print_Area</vt:lpstr>
      <vt:lpstr>'(附表2)実施状況報告（３月）'!Print_Area</vt:lpstr>
      <vt:lpstr>'(附表2)実施状況報告（４月）'!Print_Area</vt:lpstr>
      <vt:lpstr>'(附表2)実施状況報告（５月）'!Print_Area</vt:lpstr>
      <vt:lpstr>'(附表2)実施状況報告（６月）'!Print_Area</vt:lpstr>
      <vt:lpstr>'(附表2)実施状況報告（７月）'!Print_Area</vt:lpstr>
      <vt:lpstr>'(附表2)実施状況報告（８月）'!Print_Area</vt:lpstr>
      <vt:lpstr>'(附表2)実施状況報告（９月）'!Print_Area</vt:lpstr>
      <vt:lpstr>'(附表3)実施状況集計表'!Print_Area</vt:lpstr>
      <vt:lpstr>'(附表４－１)(附表４－２)補助金所要額変更調'!Print_Area</vt:lpstr>
      <vt:lpstr>基本情報入力シート!Print_Area</vt:lpstr>
      <vt:lpstr>'(附表１－３)年間実施計画'!Print_Titles</vt:lpstr>
      <vt:lpstr>'(附表2)実施状況報告（１０月）'!Print_Titles</vt:lpstr>
      <vt:lpstr>'(附表2)実施状況報告（１１月）'!Print_Titles</vt:lpstr>
      <vt:lpstr>'(附表2)実施状況報告（１２月）'!Print_Titles</vt:lpstr>
      <vt:lpstr>'(附表2)実施状況報告（１月）'!Print_Titles</vt:lpstr>
      <vt:lpstr>'(附表2)実施状況報告（２月）'!Print_Titles</vt:lpstr>
      <vt:lpstr>'(附表2)実施状況報告（３月）'!Print_Titles</vt:lpstr>
      <vt:lpstr>'(附表2)実施状況報告（４月）'!Print_Titles</vt:lpstr>
      <vt:lpstr>'(附表2)実施状況報告（５月）'!Print_Titles</vt:lpstr>
      <vt:lpstr>'(附表2)実施状況報告（６月）'!Print_Titles</vt:lpstr>
      <vt:lpstr>'(附表2)実施状況報告（７月）'!Print_Titles</vt:lpstr>
      <vt:lpstr>'(附表2)実施状況報告（８月）'!Print_Titles</vt:lpstr>
      <vt:lpstr>'(附表2)実施状況報告（９月）'!Print_Titles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彩佳</dc:creator>
  <cp:lastModifiedBy>KC3511</cp:lastModifiedBy>
  <cp:lastPrinted>2026-11-02T00:54:54Z</cp:lastPrinted>
  <dcterms:created xsi:type="dcterms:W3CDTF">2026-06-07T07:03:09Z</dcterms:created>
  <dcterms:modified xsi:type="dcterms:W3CDTF">2026-11-05T09:30:32Z</dcterms:modified>
</cp:coreProperties>
</file>