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N:\【Z901】各種調査等(経営戦略、分析等)\2.公営企業に係る「経営比較分析表」の策定及び公表について\20250123【岡山県市町村課23(月)〆】公営企業に係る経営比較分析表（令和５年度決算）の分析等について（依頼）\27_吉備中央町\総務課提出\"/>
    </mc:Choice>
  </mc:AlternateContent>
  <xr:revisionPtr revIDLastSave="0" documentId="8_{FE26E7FC-1C29-4F2B-812C-EC82665B51D6}" xr6:coauthVersionLast="47" xr6:coauthVersionMax="47" xr10:uidLastSave="{00000000-0000-0000-0000-000000000000}"/>
  <workbookProtection workbookAlgorithmName="SHA-512" workbookHashValue="GVIljrV1h0ZgJ3GzLJ10bAquSZ+zPddExa5ZEv0+Vn5wjH57YM9hQ4VyLF4ys9Y9VNNQ8ADUwNBMT8RtfG0jlQ==" workbookSaltValue="7Kq3PXDx9rEs4AJYpFR24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<sst xmlns="http://schemas.openxmlformats.org/spreadsheetml/2006/main" count="253" uniqueCount="116">
  <si>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</si>
  <si>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</si>
  <si>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</si>
  <si>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</si>
  <si>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</si>
  <si>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</si>
  <si>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</si>
  <si>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</si>
  <si>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</si>
  <si>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</si>
  <si>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</si>
  <si>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</si>
  <si>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</si>
  <si>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</si>
  <si>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</si>
  <si>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</si>
  <si>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</si>
  <si>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</si>
  <si>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</si>
  <si>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</si>
  <si>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</si>
  <si>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</si>
  <si>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</si>
  <si>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</si>
  <si>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</si>
  <si>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</si>
  <si>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</si>
  <si>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</si>
  <si>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</si>
  <si>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</si>
  <si>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</si>
  <si>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</si>
  <si>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</si>
  <si>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</si>
  <si>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</si>
  <si>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</si>
  <si>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</si>
  <si>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</si>
  <si>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</si>
  <si>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</si>
  <si>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</si>
  <si>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</si>
  <si>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</si>
  <si>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</si>
  <si>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</si>
  <si>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</si>
  <si>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</si>
  <si>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</si>
  <si>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</si>
  <si>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</si>
  <si>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</si>
  <si>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</si>
  <si>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</si>
  <si>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</si>
  <si>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</si>
  <si>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</si>
  <si>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</si>
  <si>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</si>
  <si>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</si>
  <si>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</si>
  <si>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</si>
  <si>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</si>
  <si>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</si>
  <si>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</si>
  <si>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</si>
  <si>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</si>
  <si>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</si>
  <si>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</si>
  <si>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</si>
  <si>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</si>
  <si>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</si>
  <si>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</si>
  <si>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</si>
  <si>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</si>
  <si>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</si>
  <si>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</si>
  <si>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</si>
  <si>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</si>
  <si>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</si>
  <si>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</si>
  <si>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</si>
  <si>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</si>
  <si>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</si>
  <si>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</si>
  <si>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</si>
  <si>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</si>
  <si>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</si>
  <si>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</si>
  <si>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</si>
  <si>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</si>
  <si>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</si>
  <si>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</si>
  <si>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</si>
  <si>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</si>
  <si>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</si>
  <si>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</si>
  <si>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吉備中央町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</si>
  <si>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</si>
  <si>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</si>
  <si>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</si>
  <si>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</si>
  <si>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</si>
  <si>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</si>
  <si>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</si>
  <si>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</si>
  <si>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</si>
  <si>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</si>
  <si>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</si>
  <si>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</si>
  <si>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</si>
  <si>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</si>
  <si>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</si>
  <si>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</si>
  <si>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昭和６２年４月に供用開始以降３０年以上経過し、各施設において老朽化しており、特に浄化センター・各ポンプ場の老朽化が進んでいることから、浄化センター・各ポンプ場の長寿命化対策を実施している。また管渠については、腐食の疑わしい箇所の修繕を平成２４・平成２５年度において実施しており、今後においても腐食等の調査を行い随時修繕を実施する。</t>
    <phoneticPr fontId="4"/>
  </si>
  <si>
    <t>老朽化した施設の長寿命化対策を計画的に実施するとともに、さらなる経費節減により経営の健全化を図り効率のよい汚水処理に努める。</t>
    <phoneticPr fontId="4"/>
  </si>
  <si>
    <t>・本事業は令和２年度から地方公営企業法を適用しており、令和元年度が打切り決算となったことから①経常収支比率が１００%を超える要因となっている。また、累積欠損金がないことから②累積欠損金比率は０であり、今後も現状で維持する見込みである。⑥汚水処理原価が類似団体・全国平均値を上回っている要因については、更新工事に伴う建設改良費の増によるものと考える。③流動比率は平均値を上回っているが、繰入金により割合を調整する必要がある。④企業債残高対事業規模比率は０となっているが、今後更新事業により一時的に増加上向になる。⑤経費回収率はほぼ横ばいですが、平均値を下回っている。汚水処理経費に対する使用料収入の不足分を一般会計繰入金で賄っている状況である。R5は更新工事に伴う建設改良費の増による減少と考える⑦施設利用率は類似団体と比較して極端に低くなっている要因は、吉備高原都市内における宅地分譲・企業誘致の低調化によるものである。徐々に販売も進んでいることから施設利用率も緩やかではあるが上昇するものと考える。</t>
    <rPh sb="150" eb="154">
      <t>コウシンコウジ</t>
    </rPh>
    <rPh sb="155" eb="156">
      <t>トモナ</t>
    </rPh>
    <rPh sb="157" eb="162">
      <t>ケンセツカイリョウヒ</t>
    </rPh>
    <rPh sb="163" eb="164">
      <t>ゾウ</t>
    </rPh>
    <rPh sb="205" eb="207">
      <t>ケッカ</t>
    </rPh>
    <rPh sb="341" eb="343">
      <t>ゲンショウ</t>
    </rPh>
    <rPh sb="344" eb="34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</si>
</sst>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A01-48C8-8EC4-E3F0ED0799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c:v>
                </c:pt>
                <c:pt idx="3">
                  <c:v>7.0000000000000007E-2</c:v>
                </c:pt>
                <c:pt idx="4">
                  <c:v>0.06</c:v>
                </c:pt>
              </c:numCache>
            </c:numRef>
          </c:val>
          <c:smooth val="0"/>
          <c:extLst>
            <c:ext xmlns:c16="http://schemas.microsoft.com/office/drawing/2014/chart" uri="{C3380CC4-5D6E-409C-BE32-E72D297353CC}">
              <c16:uniqueId val="{00000001-0A01-48C8-8EC4-E3F0ED0799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24.08</c:v>
                </c:pt>
                <c:pt idx="2">
                  <c:v>23.56</c:v>
                </c:pt>
                <c:pt idx="3">
                  <c:v>23.89</c:v>
                </c:pt>
                <c:pt idx="4">
                  <c:v>25.53</c:v>
                </c:pt>
              </c:numCache>
            </c:numRef>
          </c:val>
          <c:extLst>
            <c:ext xmlns:c16="http://schemas.microsoft.com/office/drawing/2014/chart" uri="{C3380CC4-5D6E-409C-BE32-E72D297353CC}">
              <c16:uniqueId val="{00000000-57A7-4F05-9D24-CF6AF19535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55.78</c:v>
                </c:pt>
                <c:pt idx="3">
                  <c:v>54.86</c:v>
                </c:pt>
                <c:pt idx="4">
                  <c:v>55.04</c:v>
                </c:pt>
              </c:numCache>
            </c:numRef>
          </c:val>
          <c:smooth val="0"/>
          <c:extLst>
            <c:ext xmlns:c16="http://schemas.microsoft.com/office/drawing/2014/chart" uri="{C3380CC4-5D6E-409C-BE32-E72D297353CC}">
              <c16:uniqueId val="{00000001-57A7-4F05-9D24-CF6AF19535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47A3-4179-ACAC-CA6083230A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91.78</c:v>
                </c:pt>
                <c:pt idx="3">
                  <c:v>91.37</c:v>
                </c:pt>
                <c:pt idx="4">
                  <c:v>91.92</c:v>
                </c:pt>
              </c:numCache>
            </c:numRef>
          </c:val>
          <c:smooth val="0"/>
          <c:extLst>
            <c:ext xmlns:c16="http://schemas.microsoft.com/office/drawing/2014/chart" uri="{C3380CC4-5D6E-409C-BE32-E72D297353CC}">
              <c16:uniqueId val="{00000001-47A3-4179-ACAC-CA6083230A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108.14</c:v>
                </c:pt>
                <c:pt idx="2">
                  <c:v>107.98</c:v>
                </c:pt>
                <c:pt idx="3">
                  <c:v>110.11</c:v>
                </c:pt>
                <c:pt idx="4">
                  <c:v>108.27</c:v>
                </c:pt>
              </c:numCache>
            </c:numRef>
          </c:val>
          <c:extLst>
            <c:ext xmlns:c16="http://schemas.microsoft.com/office/drawing/2014/chart" uri="{C3380CC4-5D6E-409C-BE32-E72D297353CC}">
              <c16:uniqueId val="{00000000-D1D5-4B82-936A-20C83D381A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104.64</c:v>
                </c:pt>
                <c:pt idx="3">
                  <c:v>105.35</c:v>
                </c:pt>
                <c:pt idx="4">
                  <c:v>106.8</c:v>
                </c:pt>
              </c:numCache>
            </c:numRef>
          </c:val>
          <c:smooth val="0"/>
          <c:extLst>
            <c:ext xmlns:c16="http://schemas.microsoft.com/office/drawing/2014/chart" uri="{C3380CC4-5D6E-409C-BE32-E72D297353CC}">
              <c16:uniqueId val="{00000001-D1D5-4B82-936A-20C83D381A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3.96</c:v>
                </c:pt>
                <c:pt idx="2">
                  <c:v>7.87</c:v>
                </c:pt>
                <c:pt idx="3">
                  <c:v>11.77</c:v>
                </c:pt>
                <c:pt idx="4">
                  <c:v>14.91</c:v>
                </c:pt>
              </c:numCache>
            </c:numRef>
          </c:val>
          <c:extLst>
            <c:ext xmlns:c16="http://schemas.microsoft.com/office/drawing/2014/chart" uri="{C3380CC4-5D6E-409C-BE32-E72D297353CC}">
              <c16:uniqueId val="{00000000-E20D-4BE0-BD7F-20D7F12C44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26.89</c:v>
                </c:pt>
                <c:pt idx="3">
                  <c:v>29.42</c:v>
                </c:pt>
                <c:pt idx="4">
                  <c:v>31.14</c:v>
                </c:pt>
              </c:numCache>
            </c:numRef>
          </c:val>
          <c:smooth val="0"/>
          <c:extLst>
            <c:ext xmlns:c16="http://schemas.microsoft.com/office/drawing/2014/chart" uri="{C3380CC4-5D6E-409C-BE32-E72D297353CC}">
              <c16:uniqueId val="{00000001-E20D-4BE0-BD7F-20D7F12C44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C6-4390-8FD8-A0FBD1257E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0.75</c:v>
                </c:pt>
                <c:pt idx="3">
                  <c:v>0.74</c:v>
                </c:pt>
                <c:pt idx="4">
                  <c:v>0.76</c:v>
                </c:pt>
              </c:numCache>
            </c:numRef>
          </c:val>
          <c:smooth val="0"/>
          <c:extLst>
            <c:ext xmlns:c16="http://schemas.microsoft.com/office/drawing/2014/chart" uri="{C3380CC4-5D6E-409C-BE32-E72D297353CC}">
              <c16:uniqueId val="{00000001-21C6-4390-8FD8-A0FBD1257E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9C-4625-BE92-9A4A1D1FF9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25.76</c:v>
                </c:pt>
                <c:pt idx="3">
                  <c:v>26.07</c:v>
                </c:pt>
                <c:pt idx="4">
                  <c:v>26.89</c:v>
                </c:pt>
              </c:numCache>
            </c:numRef>
          </c:val>
          <c:smooth val="0"/>
          <c:extLst>
            <c:ext xmlns:c16="http://schemas.microsoft.com/office/drawing/2014/chart" uri="{C3380CC4-5D6E-409C-BE32-E72D297353CC}">
              <c16:uniqueId val="{00000001-309C-4625-BE92-9A4A1D1FF9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115.43</c:v>
                </c:pt>
                <c:pt idx="2">
                  <c:v>118.63</c:v>
                </c:pt>
                <c:pt idx="3">
                  <c:v>261.74</c:v>
                </c:pt>
                <c:pt idx="4">
                  <c:v>121.3</c:v>
                </c:pt>
              </c:numCache>
            </c:numRef>
          </c:val>
          <c:extLst>
            <c:ext xmlns:c16="http://schemas.microsoft.com/office/drawing/2014/chart" uri="{C3380CC4-5D6E-409C-BE32-E72D297353CC}">
              <c16:uniqueId val="{00000000-81A5-4EA1-8BC9-C56497AB16A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65.56</c:v>
                </c:pt>
                <c:pt idx="3">
                  <c:v>65.87</c:v>
                </c:pt>
                <c:pt idx="4">
                  <c:v>77.260000000000005</c:v>
                </c:pt>
              </c:numCache>
            </c:numRef>
          </c:val>
          <c:smooth val="0"/>
          <c:extLst>
            <c:ext xmlns:c16="http://schemas.microsoft.com/office/drawing/2014/chart" uri="{C3380CC4-5D6E-409C-BE32-E72D297353CC}">
              <c16:uniqueId val="{00000001-81A5-4EA1-8BC9-C56497AB16A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137.84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121-4A21-9B89-7D8320C120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765.48</c:v>
                </c:pt>
                <c:pt idx="3">
                  <c:v>742.08</c:v>
                </c:pt>
                <c:pt idx="4">
                  <c:v>730.84</c:v>
                </c:pt>
              </c:numCache>
            </c:numRef>
          </c:val>
          <c:smooth val="0"/>
          <c:extLst>
            <c:ext xmlns:c16="http://schemas.microsoft.com/office/drawing/2014/chart" uri="{C3380CC4-5D6E-409C-BE32-E72D297353CC}">
              <c16:uniqueId val="{00000001-2121-4A21-9B89-7D8320C120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76.28</c:v>
                </c:pt>
                <c:pt idx="2">
                  <c:v>74.59</c:v>
                </c:pt>
                <c:pt idx="3">
                  <c:v>83.86</c:v>
                </c:pt>
                <c:pt idx="4">
                  <c:v>67.02</c:v>
                </c:pt>
              </c:numCache>
            </c:numRef>
          </c:val>
          <c:extLst>
            <c:ext xmlns:c16="http://schemas.microsoft.com/office/drawing/2014/chart" uri="{C3380CC4-5D6E-409C-BE32-E72D297353CC}">
              <c16:uniqueId val="{00000000-33C0-4906-BE72-6CFE625BF8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87.8</c:v>
                </c:pt>
                <c:pt idx="3">
                  <c:v>86.51</c:v>
                </c:pt>
                <c:pt idx="4">
                  <c:v>89.17</c:v>
                </c:pt>
              </c:numCache>
            </c:numRef>
          </c:val>
          <c:smooth val="0"/>
          <c:extLst>
            <c:ext xmlns:c16="http://schemas.microsoft.com/office/drawing/2014/chart" uri="{C3380CC4-5D6E-409C-BE32-E72D297353CC}">
              <c16:uniqueId val="{00000001-33C0-4906-BE72-6CFE625BF8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215.51</c:v>
                </c:pt>
                <c:pt idx="2">
                  <c:v>220.15</c:v>
                </c:pt>
                <c:pt idx="3">
                  <c:v>195.18</c:v>
                </c:pt>
                <c:pt idx="4">
                  <c:v>243.94</c:v>
                </c:pt>
              </c:numCache>
            </c:numRef>
          </c:val>
          <c:extLst>
            <c:ext xmlns:c16="http://schemas.microsoft.com/office/drawing/2014/chart" uri="{C3380CC4-5D6E-409C-BE32-E72D297353CC}">
              <c16:uniqueId val="{00000000-E56F-428D-AED1-10DB2634E7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187.69</c:v>
                </c:pt>
                <c:pt idx="3">
                  <c:v>188.24</c:v>
                </c:pt>
                <c:pt idx="4">
                  <c:v>184.85</c:v>
                </c:pt>
              </c:numCache>
            </c:numRef>
          </c:val>
          <c:smooth val="0"/>
          <c:extLst>
            <c:ext xmlns:c16="http://schemas.microsoft.com/office/drawing/2014/chart" uri="{C3380CC4-5D6E-409C-BE32-E72D297353CC}">
              <c16:uniqueId val="{00000001-E56F-428D-AED1-10DB2634E7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岡山県　吉備中央町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10347</v>
      </c>
      <c r="AM8" s="54"/>
      <c r="AN8" s="54"/>
      <c r="AO8" s="54"/>
      <c r="AP8" s="54"/>
      <c r="AQ8" s="54"/>
      <c r="AR8" s="54"/>
      <c r="AS8" s="54"/>
      <c r="AT8" s="53">
        <f>データ!T6</f>
        <v>268.77999999999997</v>
      </c>
      <c r="AU8" s="53"/>
      <c r="AV8" s="53"/>
      <c r="AW8" s="53"/>
      <c r="AX8" s="53"/>
      <c r="AY8" s="53"/>
      <c r="AZ8" s="53"/>
      <c r="BA8" s="53"/>
      <c r="BB8" s="53">
        <f>データ!U6</f>
        <v>38.5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71.27</v>
      </c>
      <c r="J10" s="53"/>
      <c r="K10" s="53"/>
      <c r="L10" s="53"/>
      <c r="M10" s="53"/>
      <c r="N10" s="53"/>
      <c r="O10" s="53"/>
      <c r="P10" s="53">
        <f>データ!P6</f>
        <v>16.5</v>
      </c>
      <c r="Q10" s="53"/>
      <c r="R10" s="53"/>
      <c r="S10" s="53"/>
      <c r="T10" s="53"/>
      <c r="U10" s="53"/>
      <c r="V10" s="53"/>
      <c r="W10" s="53">
        <f>データ!Q6</f>
        <v>100</v>
      </c>
      <c r="X10" s="53"/>
      <c r="Y10" s="53"/>
      <c r="Z10" s="53"/>
      <c r="AA10" s="53"/>
      <c r="AB10" s="53"/>
      <c r="AC10" s="53"/>
      <c r="AD10" s="54">
        <f>データ!R6</f>
        <v>2816</v>
      </c>
      <c r="AE10" s="54"/>
      <c r="AF10" s="54"/>
      <c r="AG10" s="54"/>
      <c r="AH10" s="54"/>
      <c r="AI10" s="54"/>
      <c r="AJ10" s="54"/>
      <c r="AK10" s="2"/>
      <c r="AL10" s="54">
        <f>データ!V6</f>
        <v>1693</v>
      </c>
      <c r="AM10" s="54"/>
      <c r="AN10" s="54"/>
      <c r="AO10" s="54"/>
      <c r="AP10" s="54"/>
      <c r="AQ10" s="54"/>
      <c r="AR10" s="54"/>
      <c r="AS10" s="54"/>
      <c r="AT10" s="53">
        <f>データ!W6</f>
        <v>2.2200000000000002</v>
      </c>
      <c r="AU10" s="53"/>
      <c r="AV10" s="53"/>
      <c r="AW10" s="53"/>
      <c r="AX10" s="53"/>
      <c r="AY10" s="53"/>
      <c r="AZ10" s="53"/>
      <c r="BA10" s="53"/>
      <c r="BB10" s="53">
        <f>データ!X6</f>
        <v>762.61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hHKIkuY6cMTNxvZ+E++F8smO6JppQVGpfSmgOyxVHwJEoDeOvU4RrnQfrqUIqS7pnsKLlJ6WymHmPoM0LAXow==" saltValue="x6qDLJv91Qc3G9U8W6/D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336815</v>
      </c>
      <c r="D6" s="19">
        <f t="shared" si="3"/>
        <v>46</v>
      </c>
      <c r="E6" s="19">
        <f t="shared" si="3"/>
        <v>17</v>
      </c>
      <c r="F6" s="19">
        <f t="shared" si="3"/>
        <v>1</v>
      </c>
      <c r="G6" s="19">
        <f t="shared" si="3"/>
        <v>0</v>
      </c>
      <c r="H6" s="19" t="str">
        <f t="shared" si="3"/>
        <v>岡山県　吉備中央町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71.27</v>
      </c>
      <c r="P6" s="20">
        <f t="shared" si="3"/>
        <v>16.5</v>
      </c>
      <c r="Q6" s="20">
        <f t="shared" si="3"/>
        <v>100</v>
      </c>
      <c r="R6" s="20">
        <f t="shared" si="3"/>
        <v>2816</v>
      </c>
      <c r="S6" s="20">
        <f t="shared" si="3"/>
        <v>10347</v>
      </c>
      <c r="T6" s="20">
        <f t="shared" si="3"/>
        <v>268.77999999999997</v>
      </c>
      <c r="U6" s="20">
        <f t="shared" si="3"/>
        <v>38.5</v>
      </c>
      <c r="V6" s="20">
        <f t="shared" si="3"/>
        <v>1693</v>
      </c>
      <c r="W6" s="20">
        <f t="shared" si="3"/>
        <v>2.2200000000000002</v>
      </c>
      <c r="X6" s="20">
        <f t="shared" si="3"/>
        <v>762.61</v>
      </c>
      <c r="Y6" s="21" t="str">
        <f>IF(Y7="",NA(),Y7)</f>
        <v>-</v>
      </c>
      <c r="Z6" s="21">
        <f t="shared" ref="Z6:AH6" si="4">IF(Z7="",NA(),Z7)</f>
        <v>108.14</v>
      </c>
      <c r="AA6" s="21">
        <f t="shared" si="4"/>
        <v>107.98</v>
      </c>
      <c r="AB6" s="21">
        <f t="shared" si="4"/>
        <v>110.11</v>
      </c>
      <c r="AC6" s="21">
        <f t="shared" si="4"/>
        <v>108.27</v>
      </c>
      <c r="AD6" s="21" t="str">
        <f t="shared" si="4"/>
        <v>-</v>
      </c>
      <c r="AE6" s="21">
        <f t="shared" si="4"/>
        <v>105.41</v>
      </c>
      <c r="AF6" s="21">
        <f t="shared" si="4"/>
        <v>104.64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25.86</v>
      </c>
      <c r="AQ6" s="21">
        <f t="shared" si="5"/>
        <v>25.76</v>
      </c>
      <c r="AR6" s="21">
        <f t="shared" si="5"/>
        <v>26.07</v>
      </c>
      <c r="AS6" s="21">
        <f t="shared" si="5"/>
        <v>26.89</v>
      </c>
      <c r="AT6" s="20" t="str">
        <f>IF(AT7="","",IF(AT7="-","【-】","【"&amp;SUBSTITUTE(TEXT(AT7,"#,##0.00"),"-","△")&amp;"】"))</f>
        <v>【3.03】</v>
      </c>
      <c r="AU6" s="21" t="str">
        <f>IF(AU7="",NA(),AU7)</f>
        <v>-</v>
      </c>
      <c r="AV6" s="21">
        <f t="shared" ref="AV6:BD6" si="6">IF(AV7="",NA(),AV7)</f>
        <v>115.43</v>
      </c>
      <c r="AW6" s="21">
        <f t="shared" si="6"/>
        <v>118.63</v>
      </c>
      <c r="AX6" s="21">
        <f t="shared" si="6"/>
        <v>261.74</v>
      </c>
      <c r="AY6" s="21">
        <f t="shared" si="6"/>
        <v>121.3</v>
      </c>
      <c r="AZ6" s="21" t="str">
        <f t="shared" si="6"/>
        <v>-</v>
      </c>
      <c r="BA6" s="21">
        <f t="shared" si="6"/>
        <v>58.23</v>
      </c>
      <c r="BB6" s="21">
        <f t="shared" si="6"/>
        <v>65.56</v>
      </c>
      <c r="BC6" s="21">
        <f t="shared" si="6"/>
        <v>65.87</v>
      </c>
      <c r="BD6" s="21">
        <f t="shared" si="6"/>
        <v>77.260000000000005</v>
      </c>
      <c r="BE6" s="20" t="str">
        <f>IF(BE7="","",IF(BE7="-","【-】","【"&amp;SUBSTITUTE(TEXT(BE7,"#,##0.00"),"-","△")&amp;"】"))</f>
        <v>【78.43】</v>
      </c>
      <c r="BF6" s="21" t="str">
        <f>IF(BF7="",NA(),BF7)</f>
        <v>-</v>
      </c>
      <c r="BG6" s="21">
        <f t="shared" ref="BG6:BO6" si="7">IF(BG7="",NA(),BG7)</f>
        <v>137.84</v>
      </c>
      <c r="BH6" s="20">
        <f t="shared" si="7"/>
        <v>0</v>
      </c>
      <c r="BI6" s="20">
        <f t="shared" si="7"/>
        <v>0</v>
      </c>
      <c r="BJ6" s="20">
        <f t="shared" si="7"/>
        <v>0</v>
      </c>
      <c r="BK6" s="21" t="str">
        <f t="shared" si="7"/>
        <v>-</v>
      </c>
      <c r="BL6" s="21">
        <f t="shared" si="7"/>
        <v>812.92</v>
      </c>
      <c r="BM6" s="21">
        <f t="shared" si="7"/>
        <v>765.48</v>
      </c>
      <c r="BN6" s="21">
        <f t="shared" si="7"/>
        <v>742.08</v>
      </c>
      <c r="BO6" s="21">
        <f t="shared" si="7"/>
        <v>730.84</v>
      </c>
      <c r="BP6" s="20" t="str">
        <f>IF(BP7="","",IF(BP7="-","【-】","【"&amp;SUBSTITUTE(TEXT(BP7,"#,##0.00"),"-","△")&amp;"】"))</f>
        <v>【630.82】</v>
      </c>
      <c r="BQ6" s="21" t="str">
        <f>IF(BQ7="",NA(),BQ7)</f>
        <v>-</v>
      </c>
      <c r="BR6" s="21">
        <f t="shared" ref="BR6:BZ6" si="8">IF(BR7="",NA(),BR7)</f>
        <v>76.28</v>
      </c>
      <c r="BS6" s="21">
        <f t="shared" si="8"/>
        <v>74.59</v>
      </c>
      <c r="BT6" s="21">
        <f t="shared" si="8"/>
        <v>83.86</v>
      </c>
      <c r="BU6" s="21">
        <f t="shared" si="8"/>
        <v>67.02</v>
      </c>
      <c r="BV6" s="21" t="str">
        <f t="shared" si="8"/>
        <v>-</v>
      </c>
      <c r="BW6" s="21">
        <f t="shared" si="8"/>
        <v>85.4</v>
      </c>
      <c r="BX6" s="21">
        <f t="shared" si="8"/>
        <v>87.8</v>
      </c>
      <c r="BY6" s="21">
        <f t="shared" si="8"/>
        <v>86.51</v>
      </c>
      <c r="BZ6" s="21">
        <f t="shared" si="8"/>
        <v>89.17</v>
      </c>
      <c r="CA6" s="20" t="str">
        <f>IF(CA7="","",IF(CA7="-","【-】","【"&amp;SUBSTITUTE(TEXT(CA7,"#,##0.00"),"-","△")&amp;"】"))</f>
        <v>【97.81】</v>
      </c>
      <c r="CB6" s="21" t="str">
        <f>IF(CB7="",NA(),CB7)</f>
        <v>-</v>
      </c>
      <c r="CC6" s="21">
        <f t="shared" ref="CC6:CK6" si="9">IF(CC7="",NA(),CC7)</f>
        <v>215.51</v>
      </c>
      <c r="CD6" s="21">
        <f t="shared" si="9"/>
        <v>220.15</v>
      </c>
      <c r="CE6" s="21">
        <f t="shared" si="9"/>
        <v>195.18</v>
      </c>
      <c r="CF6" s="21">
        <f t="shared" si="9"/>
        <v>243.94</v>
      </c>
      <c r="CG6" s="21" t="str">
        <f t="shared" si="9"/>
        <v>-</v>
      </c>
      <c r="CH6" s="21">
        <f t="shared" si="9"/>
        <v>188.57</v>
      </c>
      <c r="CI6" s="21">
        <f t="shared" si="9"/>
        <v>187.69</v>
      </c>
      <c r="CJ6" s="21">
        <f t="shared" si="9"/>
        <v>188.24</v>
      </c>
      <c r="CK6" s="21">
        <f t="shared" si="9"/>
        <v>184.85</v>
      </c>
      <c r="CL6" s="20" t="str">
        <f>IF(CL7="","",IF(CL7="-","【-】","【"&amp;SUBSTITUTE(TEXT(CL7,"#,##0.00"),"-","△")&amp;"】"))</f>
        <v>【138.75】</v>
      </c>
      <c r="CM6" s="21" t="str">
        <f>IF(CM7="",NA(),CM7)</f>
        <v>-</v>
      </c>
      <c r="CN6" s="21">
        <f t="shared" ref="CN6:CV6" si="10">IF(CN7="",NA(),CN7)</f>
        <v>24.08</v>
      </c>
      <c r="CO6" s="21">
        <f t="shared" si="10"/>
        <v>23.56</v>
      </c>
      <c r="CP6" s="21">
        <f t="shared" si="10"/>
        <v>23.89</v>
      </c>
      <c r="CQ6" s="21">
        <f t="shared" si="10"/>
        <v>25.53</v>
      </c>
      <c r="CR6" s="21" t="str">
        <f t="shared" si="10"/>
        <v>-</v>
      </c>
      <c r="CS6" s="21">
        <f t="shared" si="10"/>
        <v>55.84</v>
      </c>
      <c r="CT6" s="21">
        <f t="shared" si="10"/>
        <v>55.78</v>
      </c>
      <c r="CU6" s="21">
        <f t="shared" si="10"/>
        <v>54.86</v>
      </c>
      <c r="CV6" s="21">
        <f t="shared" si="10"/>
        <v>55.04</v>
      </c>
      <c r="CW6" s="20" t="str">
        <f>IF(CW7="","",IF(CW7="-","【-】","【"&amp;SUBSTITUTE(TEXT(CW7,"#,##0.00"),"-","△")&amp;"】"))</f>
        <v>【58.94】</v>
      </c>
      <c r="CX6" s="21" t="str">
        <f>IF(CX7="",NA(),CX7)</f>
        <v>-</v>
      </c>
      <c r="CY6" s="21">
        <f t="shared" ref="CY6:DG6" si="11">IF(CY7="",NA(),CY7)</f>
        <v>100</v>
      </c>
      <c r="CZ6" s="21">
        <f t="shared" si="11"/>
        <v>100</v>
      </c>
      <c r="DA6" s="21">
        <f t="shared" si="11"/>
        <v>100</v>
      </c>
      <c r="DB6" s="21">
        <f t="shared" si="11"/>
        <v>100</v>
      </c>
      <c r="DC6" s="21" t="str">
        <f t="shared" si="11"/>
        <v>-</v>
      </c>
      <c r="DD6" s="21">
        <f t="shared" si="11"/>
        <v>92.34</v>
      </c>
      <c r="DE6" s="21">
        <f t="shared" si="11"/>
        <v>91.78</v>
      </c>
      <c r="DF6" s="21">
        <f t="shared" si="11"/>
        <v>91.37</v>
      </c>
      <c r="DG6" s="21">
        <f t="shared" si="11"/>
        <v>91.92</v>
      </c>
      <c r="DH6" s="20" t="str">
        <f>IF(DH7="","",IF(DH7="-","【-】","【"&amp;SUBSTITUTE(TEXT(DH7,"#,##0.00"),"-","△")&amp;"】"))</f>
        <v>【95.91】</v>
      </c>
      <c r="DI6" s="21" t="str">
        <f>IF(DI7="",NA(),DI7)</f>
        <v>-</v>
      </c>
      <c r="DJ6" s="21">
        <f t="shared" ref="DJ6:DR6" si="12">IF(DJ7="",NA(),DJ7)</f>
        <v>3.96</v>
      </c>
      <c r="DK6" s="21">
        <f t="shared" si="12"/>
        <v>7.87</v>
      </c>
      <c r="DL6" s="21">
        <f t="shared" si="12"/>
        <v>11.77</v>
      </c>
      <c r="DM6" s="21">
        <f t="shared" si="12"/>
        <v>14.91</v>
      </c>
      <c r="DN6" s="21" t="str">
        <f t="shared" si="12"/>
        <v>-</v>
      </c>
      <c r="DO6" s="21">
        <f t="shared" si="12"/>
        <v>25.37</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336815</v>
      </c>
      <c r="D7" s="23">
        <v>46</v>
      </c>
      <c r="E7" s="23">
        <v>17</v>
      </c>
      <c r="F7" s="23">
        <v>1</v>
      </c>
      <c r="G7" s="23">
        <v>0</v>
      </c>
      <c r="H7" s="23" t="s">
        <v>96</v>
      </c>
      <c r="I7" s="23" t="s">
        <v>97</v>
      </c>
      <c r="J7" s="23" t="s">
        <v>98</v>
      </c>
      <c r="K7" s="23" t="s">
        <v>99</v>
      </c>
      <c r="L7" s="23" t="s">
        <v>100</v>
      </c>
      <c r="M7" s="23" t="s">
        <v>101</v>
      </c>
      <c r="N7" s="24" t="s">
        <v>102</v>
      </c>
      <c r="O7" s="24">
        <v>71.27</v>
      </c>
      <c r="P7" s="24">
        <v>16.5</v>
      </c>
      <c r="Q7" s="24">
        <v>100</v>
      </c>
      <c r="R7" s="24">
        <v>2816</v>
      </c>
      <c r="S7" s="24">
        <v>10347</v>
      </c>
      <c r="T7" s="24">
        <v>268.77999999999997</v>
      </c>
      <c r="U7" s="24">
        <v>38.5</v>
      </c>
      <c r="V7" s="24">
        <v>1693</v>
      </c>
      <c r="W7" s="24">
        <v>2.2200000000000002</v>
      </c>
      <c r="X7" s="24">
        <v>762.61</v>
      </c>
      <c r="Y7" s="24" t="s">
        <v>102</v>
      </c>
      <c r="Z7" s="24">
        <v>108.14</v>
      </c>
      <c r="AA7" s="24">
        <v>107.98</v>
      </c>
      <c r="AB7" s="24">
        <v>110.11</v>
      </c>
      <c r="AC7" s="24">
        <v>108.27</v>
      </c>
      <c r="AD7" s="24" t="s">
        <v>102</v>
      </c>
      <c r="AE7" s="24">
        <v>105.41</v>
      </c>
      <c r="AF7" s="24">
        <v>104.64</v>
      </c>
      <c r="AG7" s="24">
        <v>105.35</v>
      </c>
      <c r="AH7" s="24">
        <v>106.8</v>
      </c>
      <c r="AI7" s="24">
        <v>105.91</v>
      </c>
      <c r="AJ7" s="24" t="s">
        <v>102</v>
      </c>
      <c r="AK7" s="24">
        <v>0</v>
      </c>
      <c r="AL7" s="24">
        <v>0</v>
      </c>
      <c r="AM7" s="24">
        <v>0</v>
      </c>
      <c r="AN7" s="24">
        <v>0</v>
      </c>
      <c r="AO7" s="24" t="s">
        <v>102</v>
      </c>
      <c r="AP7" s="24">
        <v>25.86</v>
      </c>
      <c r="AQ7" s="24">
        <v>25.76</v>
      </c>
      <c r="AR7" s="24">
        <v>26.07</v>
      </c>
      <c r="AS7" s="24">
        <v>26.89</v>
      </c>
      <c r="AT7" s="24">
        <v>3.03</v>
      </c>
      <c r="AU7" s="24" t="s">
        <v>102</v>
      </c>
      <c r="AV7" s="24">
        <v>115.43</v>
      </c>
      <c r="AW7" s="24">
        <v>118.63</v>
      </c>
      <c r="AX7" s="24">
        <v>261.74</v>
      </c>
      <c r="AY7" s="24">
        <v>121.3</v>
      </c>
      <c r="AZ7" s="24" t="s">
        <v>102</v>
      </c>
      <c r="BA7" s="24">
        <v>58.23</v>
      </c>
      <c r="BB7" s="24">
        <v>65.56</v>
      </c>
      <c r="BC7" s="24">
        <v>65.87</v>
      </c>
      <c r="BD7" s="24">
        <v>77.260000000000005</v>
      </c>
      <c r="BE7" s="24">
        <v>78.430000000000007</v>
      </c>
      <c r="BF7" s="24" t="s">
        <v>102</v>
      </c>
      <c r="BG7" s="24">
        <v>137.84</v>
      </c>
      <c r="BH7" s="24">
        <v>0</v>
      </c>
      <c r="BI7" s="24">
        <v>0</v>
      </c>
      <c r="BJ7" s="24">
        <v>0</v>
      </c>
      <c r="BK7" s="24" t="s">
        <v>102</v>
      </c>
      <c r="BL7" s="24">
        <v>812.92</v>
      </c>
      <c r="BM7" s="24">
        <v>765.48</v>
      </c>
      <c r="BN7" s="24">
        <v>742.08</v>
      </c>
      <c r="BO7" s="24">
        <v>730.84</v>
      </c>
      <c r="BP7" s="24">
        <v>630.82000000000005</v>
      </c>
      <c r="BQ7" s="24" t="s">
        <v>102</v>
      </c>
      <c r="BR7" s="24">
        <v>76.28</v>
      </c>
      <c r="BS7" s="24">
        <v>74.59</v>
      </c>
      <c r="BT7" s="24">
        <v>83.86</v>
      </c>
      <c r="BU7" s="24">
        <v>67.02</v>
      </c>
      <c r="BV7" s="24" t="s">
        <v>102</v>
      </c>
      <c r="BW7" s="24">
        <v>85.4</v>
      </c>
      <c r="BX7" s="24">
        <v>87.8</v>
      </c>
      <c r="BY7" s="24">
        <v>86.51</v>
      </c>
      <c r="BZ7" s="24">
        <v>89.17</v>
      </c>
      <c r="CA7" s="24">
        <v>97.81</v>
      </c>
      <c r="CB7" s="24" t="s">
        <v>102</v>
      </c>
      <c r="CC7" s="24">
        <v>215.51</v>
      </c>
      <c r="CD7" s="24">
        <v>220.15</v>
      </c>
      <c r="CE7" s="24">
        <v>195.18</v>
      </c>
      <c r="CF7" s="24">
        <v>243.94</v>
      </c>
      <c r="CG7" s="24" t="s">
        <v>102</v>
      </c>
      <c r="CH7" s="24">
        <v>188.57</v>
      </c>
      <c r="CI7" s="24">
        <v>187.69</v>
      </c>
      <c r="CJ7" s="24">
        <v>188.24</v>
      </c>
      <c r="CK7" s="24">
        <v>184.85</v>
      </c>
      <c r="CL7" s="24">
        <v>138.75</v>
      </c>
      <c r="CM7" s="24" t="s">
        <v>102</v>
      </c>
      <c r="CN7" s="24">
        <v>24.08</v>
      </c>
      <c r="CO7" s="24">
        <v>23.56</v>
      </c>
      <c r="CP7" s="24">
        <v>23.89</v>
      </c>
      <c r="CQ7" s="24">
        <v>25.53</v>
      </c>
      <c r="CR7" s="24" t="s">
        <v>102</v>
      </c>
      <c r="CS7" s="24">
        <v>55.84</v>
      </c>
      <c r="CT7" s="24">
        <v>55.78</v>
      </c>
      <c r="CU7" s="24">
        <v>54.86</v>
      </c>
      <c r="CV7" s="24">
        <v>55.04</v>
      </c>
      <c r="CW7" s="24">
        <v>58.94</v>
      </c>
      <c r="CX7" s="24" t="s">
        <v>102</v>
      </c>
      <c r="CY7" s="24">
        <v>100</v>
      </c>
      <c r="CZ7" s="24">
        <v>100</v>
      </c>
      <c r="DA7" s="24">
        <v>100</v>
      </c>
      <c r="DB7" s="24">
        <v>100</v>
      </c>
      <c r="DC7" s="24" t="s">
        <v>102</v>
      </c>
      <c r="DD7" s="24">
        <v>92.34</v>
      </c>
      <c r="DE7" s="24">
        <v>91.78</v>
      </c>
      <c r="DF7" s="24">
        <v>91.37</v>
      </c>
      <c r="DG7" s="24">
        <v>91.92</v>
      </c>
      <c r="DH7" s="24">
        <v>95.91</v>
      </c>
      <c r="DI7" s="24" t="s">
        <v>102</v>
      </c>
      <c r="DJ7" s="24">
        <v>3.96</v>
      </c>
      <c r="DK7" s="24">
        <v>7.87</v>
      </c>
      <c r="DL7" s="24">
        <v>11.77</v>
      </c>
      <c r="DM7" s="24">
        <v>14.91</v>
      </c>
      <c r="DN7" s="24" t="s">
        <v>102</v>
      </c>
      <c r="DO7" s="24">
        <v>25.37</v>
      </c>
      <c r="DP7" s="24">
        <v>26.89</v>
      </c>
      <c r="DQ7" s="24">
        <v>29.42</v>
      </c>
      <c r="DR7" s="24">
        <v>31.14</v>
      </c>
      <c r="DS7" s="24">
        <v>41.09</v>
      </c>
      <c r="DT7" s="24" t="s">
        <v>102</v>
      </c>
      <c r="DU7" s="24">
        <v>0</v>
      </c>
      <c r="DV7" s="24">
        <v>0</v>
      </c>
      <c r="DW7" s="24">
        <v>0</v>
      </c>
      <c r="DX7" s="24">
        <v>0</v>
      </c>
      <c r="DY7" s="24" t="s">
        <v>102</v>
      </c>
      <c r="DZ7" s="24">
        <v>0.54</v>
      </c>
      <c r="EA7" s="24">
        <v>0.75</v>
      </c>
      <c r="EB7" s="24">
        <v>0.74</v>
      </c>
      <c r="EC7" s="24">
        <v>0.76</v>
      </c>
      <c r="ED7" s="24">
        <v>8.68</v>
      </c>
      <c r="EE7" s="24" t="s">
        <v>102</v>
      </c>
      <c r="EF7" s="24">
        <v>0</v>
      </c>
      <c r="EG7" s="24">
        <v>0</v>
      </c>
      <c r="EH7" s="24">
        <v>0</v>
      </c>
      <c r="EI7" s="24">
        <v>0</v>
      </c>
      <c r="EJ7" s="24" t="s">
        <v>102</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KC1982</cp:lastModifiedBy>
  <dcterms:created xsi:type="dcterms:W3CDTF">2025-01-24T07:05:37Z</dcterms:created>
  <dcterms:modified xsi:type="dcterms:W3CDTF">2025-01-30T09:36:43Z</dcterms:modified>
  <cp:category/>
</cp:coreProperties>
</file>